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customProperty3.bin" ContentType="application/vnd.openxmlformats-officedocument.spreadsheetml.customProperty"/>
  <Override PartName="/xl/customProperty4.bin" ContentType="application/vnd.openxmlformats-officedocument.spreadsheetml.customProperty"/>
  <Override PartName="/xl/drawings/drawing2.xml" ContentType="application/vnd.openxmlformats-officedocument.drawing+xml"/>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ustomProperty29.bin" ContentType="application/vnd.openxmlformats-officedocument.spreadsheetml.customProperty"/>
  <Override PartName="/xl/customProperty30.bin" ContentType="application/vnd.openxmlformats-officedocument.spreadsheetml.customProperty"/>
  <Override PartName="/xl/customProperty31.bin" ContentType="application/vnd.openxmlformats-officedocument.spreadsheetml.customProperty"/>
  <Override PartName="/xl/customProperty32.bin" ContentType="application/vnd.openxmlformats-officedocument.spreadsheetml.customProperty"/>
  <Override PartName="/xl/customProperty33.bin" ContentType="application/vnd.openxmlformats-officedocument.spreadsheetml.customProperty"/>
  <Override PartName="/xl/customProperty34.bin" ContentType="application/vnd.openxmlformats-officedocument.spreadsheetml.customProperty"/>
  <Override PartName="/xl/customProperty35.bin" ContentType="application/vnd.openxmlformats-officedocument.spreadsheetml.customProperty"/>
  <Override PartName="/xl/customProperty36.bin" ContentType="application/vnd.openxmlformats-officedocument.spreadsheetml.customProperty"/>
  <Override PartName="/xl/customProperty37.bin" ContentType="application/vnd.openxmlformats-officedocument.spreadsheetml.customProperty"/>
  <Override PartName="/xl/customProperty38.bin" ContentType="application/vnd.openxmlformats-officedocument.spreadsheetml.customProperty"/>
  <Override PartName="/xl/customProperty39.bin" ContentType="application/vnd.openxmlformats-officedocument.spreadsheetml.customProperty"/>
  <Override PartName="/xl/customProperty40.bin" ContentType="application/vnd.openxmlformats-officedocument.spreadsheetml.customProperty"/>
  <Override PartName="/xl/customProperty41.bin" ContentType="application/vnd.openxmlformats-officedocument.spreadsheetml.customProperty"/>
  <Override PartName="/xl/customProperty42.bin" ContentType="application/vnd.openxmlformats-officedocument.spreadsheetml.customProperty"/>
  <Override PartName="/xl/customProperty43.bin" ContentType="application/vnd.openxmlformats-officedocument.spreadsheetml.customProperty"/>
  <Override PartName="/xl/customProperty44.bin" ContentType="application/vnd.openxmlformats-officedocument.spreadsheetml.customProperty"/>
  <Override PartName="/xl/customProperty45.bin" ContentType="application/vnd.openxmlformats-officedocument.spreadsheetml.customProperty"/>
  <Override PartName="/xl/customProperty46.bin" ContentType="application/vnd.openxmlformats-officedocument.spreadsheetml.customProperty"/>
  <Override PartName="/xl/customProperty47.bin" ContentType="application/vnd.openxmlformats-officedocument.spreadsheetml.customProperty"/>
  <Override PartName="/xl/customProperty48.bin" ContentType="application/vnd.openxmlformats-officedocument.spreadsheetml.customProperty"/>
  <Override PartName="/xl/customProperty49.bin" ContentType="application/vnd.openxmlformats-officedocument.spreadsheetml.customProperty"/>
  <Override PartName="/xl/customProperty50.bin" ContentType="application/vnd.openxmlformats-officedocument.spreadsheetml.customProperty"/>
  <Override PartName="/xl/customProperty51.bin" ContentType="application/vnd.openxmlformats-officedocument.spreadsheetml.customProperty"/>
  <Override PartName="/xl/customProperty52.bin" ContentType="application/vnd.openxmlformats-officedocument.spreadsheetml.customProperty"/>
  <Override PartName="/xl/customProperty53.bin" ContentType="application/vnd.openxmlformats-officedocument.spreadsheetml.customProperty"/>
  <Override PartName="/xl/customProperty54.bin" ContentType="application/vnd.openxmlformats-officedocument.spreadsheetml.customProperty"/>
  <Override PartName="/xl/customProperty55.bin" ContentType="application/vnd.openxmlformats-officedocument.spreadsheetml.customProperty"/>
  <Override PartName="/xl/customProperty56.bin" ContentType="application/vnd.openxmlformats-officedocument.spreadsheetml.customProperty"/>
  <Override PartName="/xl/customProperty57.bin" ContentType="application/vnd.openxmlformats-officedocument.spreadsheetml.customProperty"/>
  <Override PartName="/xl/customProperty58.bin" ContentType="application/vnd.openxmlformats-officedocument.spreadsheetml.customProperty"/>
  <Override PartName="/xl/customProperty59.bin" ContentType="application/vnd.openxmlformats-officedocument.spreadsheetml.customProperty"/>
  <Override PartName="/xl/customProperty60.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showInkAnnotation="0" autoCompressPictures="0" defaultThemeVersion="166925"/>
  <mc:AlternateContent xmlns:mc="http://schemas.openxmlformats.org/markup-compatibility/2006">
    <mc:Choice Requires="x15">
      <x15ac:absPath xmlns:x15ac="http://schemas.microsoft.com/office/spreadsheetml/2010/11/ac" url="X:\Inversor\AREATRAB\Resultados Trimestrales\2020\Q1 20\Tablas publicacion\"/>
    </mc:Choice>
  </mc:AlternateContent>
  <xr:revisionPtr revIDLastSave="0" documentId="13_ncr:1_{4516B572-AE29-40DD-BEEC-9EF4F77E5E17}" xr6:coauthVersionLast="44" xr6:coauthVersionMax="44" xr10:uidLastSave="{00000000-0000-0000-0000-000000000000}"/>
  <bookViews>
    <workbookView xWindow="-110" yWindow="-110" windowWidth="19420" windowHeight="10420" tabRatio="778" firstSheet="12" activeTab="16" xr2:uid="{00000000-000D-0000-FFFF-FFFF00000000}"/>
  </bookViews>
  <sheets>
    <sheet name="Index" sheetId="47" r:id="rId1"/>
    <sheet name="Disclaimer" sheetId="1" r:id="rId2"/>
    <sheet name="TEF Accesses" sheetId="54" r:id="rId3"/>
    <sheet name="P&amp;L" sheetId="55" r:id="rId4"/>
    <sheet name="TEF Group-Revenues Breakdown" sheetId="56" r:id="rId5"/>
    <sheet name="Revenues-Breakdown" sheetId="57" r:id="rId6"/>
    <sheet name="OIBDA-Breakdown" sheetId="58" r:id="rId7"/>
    <sheet name="TEF-CapEx Breakdown" sheetId="59" r:id="rId8"/>
    <sheet name="TEF-Balance sheet" sheetId="60" r:id="rId9"/>
    <sheet name="TEF-Consolidated CF Statement" sheetId="61" r:id="rId10"/>
    <sheet name="Change in Debt" sheetId="62" r:id="rId11"/>
    <sheet name="TEF-CF &amp; EBITDA-CapEx" sheetId="63" r:id="rId12"/>
    <sheet name="TEF- ForEx" sheetId="64" r:id="rId13"/>
    <sheet name="2019 Financing Operations" sheetId="65" r:id="rId14"/>
    <sheet name="Basis for Guidance 2020 &amp; 19-22" sheetId="66" r:id="rId15"/>
    <sheet name="P&amp;L Spain " sheetId="74" r:id="rId16"/>
    <sheet name="Accesses &amp; KPIs Spain" sheetId="75" r:id="rId17"/>
    <sheet name="P&amp;L Germany" sheetId="72" r:id="rId18"/>
    <sheet name="Accesses &amp; KPIs Germany" sheetId="73" r:id="rId19"/>
    <sheet name="P&amp;L UK" sheetId="20" r:id="rId20"/>
    <sheet name="Accesses &amp; KPIs UK" sheetId="21" r:id="rId21"/>
    <sheet name="P&amp;L Brazil" sheetId="22" r:id="rId22"/>
    <sheet name="Accesses &amp; KPIs Brazil" sheetId="23" r:id="rId23"/>
    <sheet name="P&amp;L INFRA" sheetId="49" r:id="rId24"/>
    <sheet name=" KPIs INFRA" sheetId="50" r:id="rId25"/>
    <sheet name="P&amp;L HISPAM " sheetId="52" r:id="rId26"/>
    <sheet name="Accesses HISPAM " sheetId="53" r:id="rId27"/>
    <sheet name="APM (Non-GAAP reconciliation)" sheetId="38" r:id="rId28"/>
    <sheet name="TEF Recon" sheetId="67" r:id="rId29"/>
    <sheet name="Reported &amp; Organic" sheetId="43" r:id="rId30"/>
    <sheet name="Reported &amp; Underlying" sheetId="71" r:id="rId31"/>
  </sheets>
  <definedNames>
    <definedName name="_xlnm._FilterDatabase" localSheetId="16" hidden="1">'Accesses &amp; KPIs Spain'!#REF!</definedName>
    <definedName name="_xlnm.Print_Area" localSheetId="24">' KPIs INFRA'!$A$1:$M$16</definedName>
    <definedName name="_xlnm.Print_Area" localSheetId="16">'Accesses &amp; KPIs Spain'!$A$1:$K$35</definedName>
    <definedName name="_xlnm.Print_Area" localSheetId="20">'Accesses &amp; KPIs UK'!$A$1:$M$43</definedName>
    <definedName name="_xlnm.Print_Area" localSheetId="1">Disclaimer!$B$1:$B$31</definedName>
    <definedName name="_xlnm.Print_Area" localSheetId="21">'P&amp;L Brazil'!$A$1:$O$23</definedName>
    <definedName name="_xlnm.Print_Area" localSheetId="17">'P&amp;L Germany'!$A$1:$N$22</definedName>
    <definedName name="_xlnm.Print_Area" localSheetId="23">'P&amp;L INFRA'!$A$1:$S$29</definedName>
    <definedName name="_xlnm.Print_Area" localSheetId="29">'Reported &amp; Organic'!$A$1:$M$173</definedName>
    <definedName name="_xlnm.Print_Area" localSheetId="30">'Reported &amp; Underlying'!$A$1:$M$36</definedName>
    <definedName name="EV__LASTREFTIME__" hidden="1">41018.7495833333</definedName>
    <definedName name="Month">#REF!</definedName>
    <definedName name="WarningThrehold">0.1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3" i="58" l="1"/>
  <c r="E15" i="58" s="1"/>
  <c r="D30" i="52"/>
  <c r="D36" i="52" s="1"/>
  <c r="E36" i="52"/>
  <c r="G36" i="52"/>
  <c r="H36" i="52"/>
  <c r="F36" i="52"/>
  <c r="H45" i="52"/>
  <c r="D45" i="52"/>
  <c r="F45" i="52"/>
  <c r="G45" i="52"/>
  <c r="E45" i="52"/>
  <c r="C12" i="50"/>
  <c r="D12" i="50"/>
  <c r="E11" i="50"/>
  <c r="F11" i="50"/>
  <c r="C11" i="50"/>
  <c r="D11" i="50"/>
  <c r="E12" i="50"/>
  <c r="B17" i="75"/>
  <c r="C18" i="75"/>
  <c r="D18" i="75"/>
  <c r="E18" i="75"/>
  <c r="F18" i="75"/>
  <c r="F15" i="74"/>
  <c r="H10" i="74"/>
  <c r="D11" i="74"/>
  <c r="E11" i="74"/>
  <c r="D14" i="74"/>
  <c r="D15" i="74" s="1"/>
  <c r="H14" i="74"/>
  <c r="G15" i="74"/>
  <c r="C12" i="66"/>
  <c r="D13" i="59"/>
  <c r="D15" i="59" s="1"/>
  <c r="E13" i="59"/>
  <c r="F13" i="59"/>
  <c r="G13" i="59"/>
  <c r="G15" i="59" s="1"/>
  <c r="H13" i="59"/>
  <c r="H15" i="59" s="1"/>
  <c r="E15" i="59"/>
  <c r="F15" i="59"/>
  <c r="D13" i="58"/>
  <c r="D15" i="58" s="1"/>
  <c r="F13" i="58"/>
  <c r="G13" i="58"/>
  <c r="G15" i="58" s="1"/>
  <c r="H13" i="58"/>
  <c r="H15" i="58" s="1"/>
  <c r="F15" i="58"/>
  <c r="E13" i="57"/>
  <c r="E15" i="57" s="1"/>
  <c r="F13" i="57"/>
  <c r="G13" i="57"/>
  <c r="G15" i="57" s="1"/>
  <c r="H13" i="57"/>
  <c r="H15" i="57" s="1"/>
  <c r="D15" i="57"/>
  <c r="F15" i="57"/>
  <c r="F11" i="74" l="1"/>
  <c r="H9" i="74"/>
  <c r="H15" i="74" s="1"/>
  <c r="F12" i="50"/>
  <c r="E15" i="74"/>
</calcChain>
</file>

<file path=xl/sharedStrings.xml><?xml version="1.0" encoding="utf-8"?>
<sst xmlns="http://schemas.openxmlformats.org/spreadsheetml/2006/main" count="1296" uniqueCount="472">
  <si>
    <t>TELEFÓNICA</t>
  </si>
  <si>
    <t>ACCESSES</t>
  </si>
  <si>
    <t>Unaudited figures (thousands)</t>
  </si>
  <si>
    <t>2019</t>
  </si>
  <si>
    <t>March</t>
  </si>
  <si>
    <t>June</t>
  </si>
  <si>
    <t>September</t>
  </si>
  <si>
    <t>December</t>
  </si>
  <si>
    <t>Internet and data accesses</t>
  </si>
  <si>
    <t>Broadband</t>
  </si>
  <si>
    <t>Prepay</t>
  </si>
  <si>
    <t>Contract</t>
  </si>
  <si>
    <t>M2M</t>
  </si>
  <si>
    <t>Pay TV</t>
  </si>
  <si>
    <t>Wholesale Accesses</t>
  </si>
  <si>
    <t>Total Accesses</t>
  </si>
  <si>
    <t>- T. Panamá's accesses excluded since 1 September 2019, T. Nicaragua's since 1 May of 2019 and T. Guatemala's since 1 January of 2019</t>
  </si>
  <si>
    <t>CONSOLIDATED INCOME STATEMENT</t>
  </si>
  <si>
    <t>Unaudited figures (Euros in millions)</t>
  </si>
  <si>
    <t>Jan - Mar</t>
  </si>
  <si>
    <t>Apr - Jun</t>
  </si>
  <si>
    <t>Jul - Sep</t>
  </si>
  <si>
    <t>Oct - Dec</t>
  </si>
  <si>
    <t>Jan - Dec</t>
  </si>
  <si>
    <t>Revenues</t>
  </si>
  <si>
    <t>Operating expenses</t>
  </si>
  <si>
    <t>Supplies</t>
  </si>
  <si>
    <t>Personnel expenses</t>
  </si>
  <si>
    <t>Other operating expenses</t>
  </si>
  <si>
    <t xml:space="preserve">Other net income (expense) </t>
  </si>
  <si>
    <t>Gain (loss) on sale of fixed assets</t>
  </si>
  <si>
    <t>Impairment of goodwill and other assets</t>
  </si>
  <si>
    <t>Underlying operating income before D&amp;A (OIBDA)</t>
  </si>
  <si>
    <t>Operating income before D&amp;A (OIBDA)</t>
  </si>
  <si>
    <t>OIBDA Margin</t>
  </si>
  <si>
    <t>Depreciation and amortisation</t>
  </si>
  <si>
    <t>Operating income (OI)</t>
  </si>
  <si>
    <t>Share of profit (loss) of investments accounted for by the equity method</t>
  </si>
  <si>
    <t>Profit before taxes</t>
  </si>
  <si>
    <t>Profit for the period</t>
  </si>
  <si>
    <t>Attributable to equity holders of the Parent</t>
  </si>
  <si>
    <t>Attributable to non-controlling interests</t>
  </si>
  <si>
    <t>Weighted average number of ordinary shares outstanding during the period (millions)</t>
  </si>
  <si>
    <t>Basic and diluted earnings per share attributable to equity holders of the Parent (euros)</t>
  </si>
  <si>
    <t>Underlying basic and diluted earnings per share attributable to equity holders of the Parent (euros)</t>
  </si>
  <si>
    <t>Notes:</t>
  </si>
  <si>
    <t>- Group consolidated results deconsolidate T. Panamá since 1 September 2019, T. Nicaragua since 1 May 2019, T. Guatemala since 1 January 2019 and Antares' results since 1 February 2019.</t>
  </si>
  <si>
    <t xml:space="preserve">- The weighted average number of ordinary shares outstanding during the period has been obtained applying the IAS rule 33 "Earnings per share". Thereby, the weighted average of shares held as treasury stock have not been taken into account as outstanding shares. </t>
  </si>
  <si>
    <t>CONSOLIDATED REVENUES BREAKDOWN</t>
  </si>
  <si>
    <t>Handsets</t>
  </si>
  <si>
    <t>Others</t>
  </si>
  <si>
    <t>REVENUES BREAKDOWN</t>
  </si>
  <si>
    <t xml:space="preserve">T. ESPAÑA </t>
  </si>
  <si>
    <t>T. DEUTSCHLAND</t>
  </si>
  <si>
    <t>T. UK</t>
  </si>
  <si>
    <t xml:space="preserve">T. BRASIL </t>
  </si>
  <si>
    <t>Other companies and eliminations</t>
  </si>
  <si>
    <t>TOTAL GROUP</t>
  </si>
  <si>
    <t>OIBDA BREAKDOWN</t>
  </si>
  <si>
    <t xml:space="preserve">T. DEUTSCHLAND </t>
  </si>
  <si>
    <t xml:space="preserve">Other companies and eliminations </t>
  </si>
  <si>
    <t xml:space="preserve">-  OIBDA before management and brand fees. </t>
  </si>
  <si>
    <t>CAPEX BREAKDOWN</t>
  </si>
  <si>
    <t>Spectrum</t>
  </si>
  <si>
    <t>CONSOLIDATED STATEMENT OF FINANCIAL POSITION</t>
  </si>
  <si>
    <t>Non-current assets</t>
  </si>
  <si>
    <t>Intangible assets</t>
  </si>
  <si>
    <t>Goodwill</t>
  </si>
  <si>
    <t xml:space="preserve">Property, plant and equipment </t>
  </si>
  <si>
    <t>Rights of Use</t>
  </si>
  <si>
    <t>Investments accounted for by the equity method</t>
  </si>
  <si>
    <t>Financial assets and other non-current assets</t>
  </si>
  <si>
    <t>Deferred tax assets</t>
  </si>
  <si>
    <t>Current assets</t>
  </si>
  <si>
    <t>Inventories</t>
  </si>
  <si>
    <t>Receivables and other current assets</t>
  </si>
  <si>
    <t>Tax receivables</t>
  </si>
  <si>
    <t>Other current financial assets</t>
  </si>
  <si>
    <t>Cash and cash equivalents</t>
  </si>
  <si>
    <t>Non-current assets classified as held for sale</t>
  </si>
  <si>
    <t>Total Assets = Total Equity and Liabilities</t>
  </si>
  <si>
    <t>Equity</t>
  </si>
  <si>
    <t>Equity attributable to equity holders of the parent and other holders of equity instruments</t>
  </si>
  <si>
    <t>Equity attributable to non-controlling interests</t>
  </si>
  <si>
    <t>Non-current liabilities</t>
  </si>
  <si>
    <t>Non-current financial liabilities</t>
  </si>
  <si>
    <t>Non-current lease liabilities</t>
  </si>
  <si>
    <t>Payables and other non-current liabilities</t>
  </si>
  <si>
    <t>Deferred tax liabilities</t>
  </si>
  <si>
    <t>Non-current provisions</t>
  </si>
  <si>
    <t>Current liabilities</t>
  </si>
  <si>
    <t>Current financial liabilities</t>
  </si>
  <si>
    <t>Current lease liabilities</t>
  </si>
  <si>
    <t>Payables and other current liabilities</t>
  </si>
  <si>
    <t>Current tax payables</t>
  </si>
  <si>
    <t>Current provisions</t>
  </si>
  <si>
    <t>Liabilities associated with non-current assets held for sale</t>
  </si>
  <si>
    <t>CONSOLIDATED CASH FLOW STATEMENT</t>
  </si>
  <si>
    <t>Jan - Jun</t>
  </si>
  <si>
    <t>Jan - Sep</t>
  </si>
  <si>
    <t>Jan -Dec</t>
  </si>
  <si>
    <t>Cash received from operations</t>
  </si>
  <si>
    <t>Cash paid from operations</t>
  </si>
  <si>
    <t>Net cash flow provided by operating activities</t>
  </si>
  <si>
    <t>(Payments)/proceeds on investments in property, plant and equipment and intangible assets</t>
  </si>
  <si>
    <t>Government grants received</t>
  </si>
  <si>
    <t>Net cash flow used in investing activities</t>
  </si>
  <si>
    <t>Dividends paid</t>
  </si>
  <si>
    <t>Proceeds/(payments) of treasury shares and other operations with shareholders and with minority interests</t>
  </si>
  <si>
    <t>Lease Principal Payments</t>
  </si>
  <si>
    <t>Financed operating payments and investments in property, plant and equipment and intangible assets payments</t>
  </si>
  <si>
    <t>Net cash used in financing activities</t>
  </si>
  <si>
    <t>Net increase (decrease) in cash and cash equivalents during the year</t>
  </si>
  <si>
    <t>Cash and cash equivalents at the beginning of the period</t>
  </si>
  <si>
    <t>Cash and cash equivalents at the end of the period</t>
  </si>
  <si>
    <t xml:space="preserve">Notes: </t>
  </si>
  <si>
    <t>B</t>
  </si>
  <si>
    <t xml:space="preserve">RECONCILIATIONS OF CASH FLOW AND OIBDA MINUS CAPEX </t>
  </si>
  <si>
    <t>OIBDA</t>
  </si>
  <si>
    <t>EXCHANGE RATES APPLIED TO P&amp;L AND CAPEX</t>
  </si>
  <si>
    <t>Currency units per Euro</t>
  </si>
  <si>
    <t>USA (US Dollar)</t>
  </si>
  <si>
    <t>United Kingdom (Sterling)</t>
  </si>
  <si>
    <t>Argentina (Argentine Peso) (1)</t>
  </si>
  <si>
    <t>Brazil (Brazilian Real)</t>
  </si>
  <si>
    <t>Chile (Chilean Peso)</t>
  </si>
  <si>
    <t>Colombia (Colombian Peso)</t>
  </si>
  <si>
    <t>Costa Rica (Colon)</t>
  </si>
  <si>
    <t>Mexico (Mexican Peso)</t>
  </si>
  <si>
    <t>Nicaragua (Cordoba)</t>
  </si>
  <si>
    <t>Peru (Peruvian Nuevo Sol)</t>
  </si>
  <si>
    <t>Uruguay (Uruguayan Peso)</t>
  </si>
  <si>
    <t xml:space="preserve">Note: </t>
  </si>
  <si>
    <t xml:space="preserve">- Average exchange rate for the period. </t>
  </si>
  <si>
    <t>EXCHANGE RATES APPLIED TO CONSOLIDATED STATEMENT OF FINANCIAL POSITION</t>
  </si>
  <si>
    <t>Argentina (Argentine Peso)</t>
  </si>
  <si>
    <t>Brazil (Brasilian Real)</t>
  </si>
  <si>
    <t>- Exchange rates as of the end of the period.</t>
  </si>
  <si>
    <t>2019 MAIN LONG TERM FINANCING OPERATIONS</t>
  </si>
  <si>
    <t xml:space="preserve">Unaudited figures </t>
  </si>
  <si>
    <t>Issue date</t>
  </si>
  <si>
    <t>Amount (m)</t>
  </si>
  <si>
    <t>Currency</t>
  </si>
  <si>
    <t>Issuer</t>
  </si>
  <si>
    <t>Coupon</t>
  </si>
  <si>
    <t>Maturity date</t>
  </si>
  <si>
    <t>ISIN code</t>
  </si>
  <si>
    <t>DEBENTURES AND BONDS</t>
  </si>
  <si>
    <t>Green Bond</t>
  </si>
  <si>
    <t>EUR</t>
  </si>
  <si>
    <t>Telefónica Emisiones, S.A.U.</t>
  </si>
  <si>
    <t>XS1946004451</t>
  </si>
  <si>
    <t>USD Bond</t>
  </si>
  <si>
    <t>USD</t>
  </si>
  <si>
    <t>US87938WAX11</t>
  </si>
  <si>
    <t>Eurobond</t>
  </si>
  <si>
    <t>XS1961772560</t>
  </si>
  <si>
    <t>PEN Bond</t>
  </si>
  <si>
    <t>PEN</t>
  </si>
  <si>
    <t>Telefónica del Perú SAA</t>
  </si>
  <si>
    <t>US87938YAA73</t>
  </si>
  <si>
    <t>Promissory Notes</t>
  </si>
  <si>
    <t>Telefónica Germany &amp; Co. OHG</t>
  </si>
  <si>
    <t>COP Bond</t>
  </si>
  <si>
    <t>COP</t>
  </si>
  <si>
    <t>Colombia Telecomunicaciones S.A. E.S.P.</t>
  </si>
  <si>
    <t>COI06CB00014</t>
  </si>
  <si>
    <t>IPC + 3,390%</t>
  </si>
  <si>
    <t>COI06CB00022</t>
  </si>
  <si>
    <t>XS2020583618</t>
  </si>
  <si>
    <t>XS2112289207</t>
  </si>
  <si>
    <t xml:space="preserve"> First Call date </t>
  </si>
  <si>
    <t>UNDATED DEEPLY SUBORDINATED RESET RATE SECURITIES</t>
  </si>
  <si>
    <t>Hybrid bond</t>
  </si>
  <si>
    <t>Telefónica Europe B.V.</t>
  </si>
  <si>
    <t>XS1933828433</t>
  </si>
  <si>
    <t>XS2056371334</t>
  </si>
  <si>
    <t>XS2109819859</t>
  </si>
  <si>
    <t>Signing date</t>
  </si>
  <si>
    <t>Amount</t>
  </si>
  <si>
    <t>Borrower</t>
  </si>
  <si>
    <t>INTEREST-BEARING DEBT</t>
  </si>
  <si>
    <t>Bilateral Loan</t>
  </si>
  <si>
    <t>Telefónica, S.A.</t>
  </si>
  <si>
    <t xml:space="preserve">14/08/2026 </t>
  </si>
  <si>
    <t>EIB Financing (Tranche 1)</t>
  </si>
  <si>
    <t>Telefónica Germany GmbH &amp; Co. OHG</t>
  </si>
  <si>
    <t xml:space="preserve">Sustainability-linked syndicated facility </t>
  </si>
  <si>
    <t>EIB Financing (Tranche 2)</t>
  </si>
  <si>
    <t>1. Maximum coupon and maturity date</t>
  </si>
  <si>
    <t>2. Two annual extension options for a maximum maturity of 7 years (15/05/2026)</t>
  </si>
  <si>
    <t>3. Maximum maturity date</t>
  </si>
  <si>
    <t>4. Two annual extension options for a maximum maturity of 7 years (18/12/2026)</t>
  </si>
  <si>
    <t>REVENUES</t>
  </si>
  <si>
    <t xml:space="preserve"> REPORTED DATA</t>
  </si>
  <si>
    <t>Changes in the consolidation perimeter</t>
  </si>
  <si>
    <t>TELEFÓNICA TOTAL REVENUES BASIS FOR GUIDANCE</t>
  </si>
  <si>
    <t>Restructuring charges</t>
  </si>
  <si>
    <t>TELEFÓNICA TOTAL OIBDA BASIS FOR GUIDANCE</t>
  </si>
  <si>
    <t>RECONCILIATION REPORTED VS BASIS FOR GUIDANCE 2020 &amp; 2019-2022</t>
  </si>
  <si>
    <t>Base  2019</t>
  </si>
  <si>
    <t xml:space="preserve"> (OIBDA-CAPEX)/REVENUES</t>
  </si>
  <si>
    <t>CAPEX REPORTED DATA</t>
  </si>
  <si>
    <t>TELEFÓNICA TOTAL CAPEX  EX- SPECTRUM</t>
  </si>
  <si>
    <t>TELEFÓNICA TOTAL (OIBDA-CAPEX)/REVENUES BASIS FOR GUIDANCE</t>
  </si>
  <si>
    <t>Criteria for guidance 2020 &amp; 2019-2022:</t>
  </si>
  <si>
    <t>TELEFÓNICA ESPAÑA</t>
  </si>
  <si>
    <t>Jul- Sep</t>
  </si>
  <si>
    <t xml:space="preserve">Internal expenditure capitalised in fixed assets </t>
  </si>
  <si>
    <t>CapEx</t>
  </si>
  <si>
    <t>OIBDA-CapEx</t>
  </si>
  <si>
    <t xml:space="preserve">- OIBDA before management and brand fees. </t>
  </si>
  <si>
    <t>Unaudited figures (Thousands)</t>
  </si>
  <si>
    <t>FTTH</t>
  </si>
  <si>
    <t>Mobile accesses</t>
  </si>
  <si>
    <t>SELECTED OPERATIONAL DATA</t>
  </si>
  <si>
    <t>TELEFÓNICA DEUTSCHLAND</t>
  </si>
  <si>
    <t xml:space="preserve">        Mobile Business </t>
  </si>
  <si>
    <t xml:space="preserve">Handset revenues </t>
  </si>
  <si>
    <t xml:space="preserve">        Fixed Business </t>
  </si>
  <si>
    <t>FBB and new services revenues (1)</t>
  </si>
  <si>
    <t>Voice &amp; access revenues</t>
  </si>
  <si>
    <t>Note:</t>
  </si>
  <si>
    <t>Mobile churn (quarterly)</t>
  </si>
  <si>
    <t>Mobile churn (cumulative YTD)</t>
  </si>
  <si>
    <t>Mobile ARPU (EUR) (cumulative YTD)</t>
  </si>
  <si>
    <t xml:space="preserve">Fixed data traffic (TB) (cumulative YTD) </t>
  </si>
  <si>
    <t>Mobile data traffic (TB) (cumulative YTD)</t>
  </si>
  <si>
    <t>- ARPU: monthly average revenue divided by the monthly average accesses of the period.</t>
  </si>
  <si>
    <t>TELEFÓNICA UK</t>
  </si>
  <si>
    <t xml:space="preserve"> - OIBDA before management and brand fees. </t>
  </si>
  <si>
    <t>Contract (1)</t>
  </si>
  <si>
    <t>TELEFÓNICA BRASIL</t>
  </si>
  <si>
    <t>Mobile Business</t>
  </si>
  <si>
    <t>Fixed Business</t>
  </si>
  <si>
    <t xml:space="preserve">Mobile Business </t>
  </si>
  <si>
    <t xml:space="preserve">Spectrum </t>
  </si>
  <si>
    <t>SELECTED FINANCIAL DATA</t>
  </si>
  <si>
    <t>Telefónica Argentina</t>
  </si>
  <si>
    <t>Telefónica Chile</t>
  </si>
  <si>
    <t>Telefónica Perú</t>
  </si>
  <si>
    <t>- OIBDA before management and brand fees.</t>
  </si>
  <si>
    <t>Telefónica Colombia</t>
  </si>
  <si>
    <t>APPENDIX</t>
  </si>
  <si>
    <t>ALTERNATIVE PERFORMANCE MEASURES</t>
  </si>
  <si>
    <t>Information included in compliance with the ESMA Guidelines, 5 October 2015, on Alternative Performance Measures (APM), applicable to published regulated information from 3 July 2016.</t>
  </si>
  <si>
    <t xml:space="preserve">The following APM and their reconciliation to the most directly reconcilable line item, subtotal or total presented in the financial statements of the corresponding period are included: </t>
  </si>
  <si>
    <t>- OIBDA</t>
  </si>
  <si>
    <t>- OIBDA-CapEx and OIBDA-CapEx excluding spectrum acquisitions</t>
  </si>
  <si>
    <t>- Leverage ratio</t>
  </si>
  <si>
    <t>- Free Cash Flow</t>
  </si>
  <si>
    <t>- Organic results</t>
  </si>
  <si>
    <t>- Underlying results</t>
  </si>
  <si>
    <t xml:space="preserve"> </t>
  </si>
  <si>
    <t>RECONCILIATION OF OIBDA</t>
  </si>
  <si>
    <t>December 2019</t>
  </si>
  <si>
    <t>RECONCILIATION OF LEVERAGE RATIO</t>
  </si>
  <si>
    <t>A</t>
  </si>
  <si>
    <t>C</t>
  </si>
  <si>
    <t>RECONCILIATION OF FREE CASH FLOW</t>
  </si>
  <si>
    <t xml:space="preserve">Dividends paid to minority shareholders </t>
  </si>
  <si>
    <t>Payments related to cancellation of commitments</t>
  </si>
  <si>
    <t>Payments of financed spectrum without explicit interest</t>
  </si>
  <si>
    <t>FCF Including Lease Principal Payments</t>
  </si>
  <si>
    <t>RECONCILIATION OF REPORTED VS. ORGANIC GROWTH</t>
  </si>
  <si>
    <t>%</t>
  </si>
  <si>
    <t>T. ESPAÑA</t>
  </si>
  <si>
    <t>REPORTED DATA</t>
  </si>
  <si>
    <t>T. ESPAÑA ORGANIC</t>
  </si>
  <si>
    <t>T. DEUTSCHLAND ORGANIC</t>
  </si>
  <si>
    <t>T. UK ORGANIC</t>
  </si>
  <si>
    <t>T. BRASIL</t>
  </si>
  <si>
    <t>T.  BRASIL ORGANIC</t>
  </si>
  <si>
    <t>TELEFÓNICA ORGANIC</t>
  </si>
  <si>
    <t>Jan -Mar</t>
  </si>
  <si>
    <t>T. BRASIL ORGANIC</t>
  </si>
  <si>
    <t>OPERATING INCOME</t>
  </si>
  <si>
    <t>CAPEX</t>
  </si>
  <si>
    <t xml:space="preserve">TELEFÓNICA </t>
  </si>
  <si>
    <t>TELEFÓNICA UNDERLYING</t>
  </si>
  <si>
    <t>NET INCOME</t>
  </si>
  <si>
    <t>Telefónica España</t>
  </si>
  <si>
    <t>Telefónica UK</t>
  </si>
  <si>
    <t>Disclaimer</t>
  </si>
  <si>
    <t>Telefónica</t>
  </si>
  <si>
    <t>Accesses</t>
  </si>
  <si>
    <t>Consolidated Income Statement</t>
  </si>
  <si>
    <t>Accesses &amp; Selected Operational Data</t>
  </si>
  <si>
    <t>Accesses Data &amp; Selected Operational Data</t>
  </si>
  <si>
    <t>Consolidated Revenue Breakdown</t>
  </si>
  <si>
    <t>Revenues Breakdown</t>
  </si>
  <si>
    <t>Telefónica Brasil</t>
  </si>
  <si>
    <t>OIBDA Breakdown</t>
  </si>
  <si>
    <t>CapEx Breakdown</t>
  </si>
  <si>
    <t>Consolidated Statement of Financial Position</t>
  </si>
  <si>
    <t>Consolidated Cash Flow Statement</t>
  </si>
  <si>
    <t>Reconciliations of Cash Flow and OIBDA Minus CapEx</t>
  </si>
  <si>
    <t>Exchange rates applied to P&amp;L and CapEx</t>
  </si>
  <si>
    <t>Exchange rates applied to Consolidated Statement of Financial Position</t>
  </si>
  <si>
    <t>Appendix: Alternative Performance Measures</t>
  </si>
  <si>
    <t>Financing Operations</t>
  </si>
  <si>
    <t>Reconciliation of Reported vs. Organic growth</t>
  </si>
  <si>
    <t xml:space="preserve">Consolidated Income Statement </t>
  </si>
  <si>
    <t>Reconciliation of Reported vs. Underlying</t>
  </si>
  <si>
    <t>Telefónica Deutschland</t>
  </si>
  <si>
    <t>1,786% (1)</t>
  </si>
  <si>
    <t>25/04/2029 (1)</t>
  </si>
  <si>
    <t>14/05/2024 (2)</t>
  </si>
  <si>
    <t>31/03/2030 (3)</t>
  </si>
  <si>
    <t>04/06/2027 (3)</t>
  </si>
  <si>
    <t>18/12/2028 (3)</t>
  </si>
  <si>
    <t>14/01/2029 (3)</t>
  </si>
  <si>
    <t>17/12/2024 (4)</t>
  </si>
  <si>
    <t>Reconciliation of Reported vs. Basis for Guidance 2020 &amp; 2019-2022</t>
  </si>
  <si>
    <t>T. HISPAM</t>
  </si>
  <si>
    <t xml:space="preserve">T. HISPAM </t>
  </si>
  <si>
    <t>UBB Premises passed</t>
  </si>
  <si>
    <t>IPTV</t>
  </si>
  <si>
    <t xml:space="preserve">TELEFÓNICA HISPAM </t>
  </si>
  <si>
    <t>Handset sales</t>
  </si>
  <si>
    <t xml:space="preserve">Mobile revenues </t>
  </si>
  <si>
    <t xml:space="preserve">Free Cash Flow excluding Lease Principal Payments </t>
  </si>
  <si>
    <t xml:space="preserve">Lease Principal Payments </t>
  </si>
  <si>
    <t>T. INFRA (Telxius)</t>
  </si>
  <si>
    <t>T.INFRA (Telxius)</t>
  </si>
  <si>
    <t>TELEFÓNICA INFRA (Telxius)</t>
  </si>
  <si>
    <t xml:space="preserve">+ Free Cash Flow including Lease Principal Payments </t>
  </si>
  <si>
    <t>+ Hybrids</t>
  </si>
  <si>
    <t>+ Shareholder remuneration (including hybrid cupons)</t>
  </si>
  <si>
    <t>+ Pre-retirement commitments</t>
  </si>
  <si>
    <t>+ Net financial investments</t>
  </si>
  <si>
    <t>+ Lease Liabilities</t>
  </si>
  <si>
    <t>Net Financial Debt plus Lease Liabilities at end of period</t>
  </si>
  <si>
    <t>- CapEx accrued during the period</t>
  </si>
  <si>
    <t xml:space="preserve">- Dividends paid to minority shareholders </t>
  </si>
  <si>
    <t>- Lease Principal Payments</t>
  </si>
  <si>
    <t xml:space="preserve">= Free Cash Flow including Lease Principal Payments </t>
  </si>
  <si>
    <t>= Free Cash Flow per share (euros)</t>
  </si>
  <si>
    <t>Gross Financial Debt</t>
  </si>
  <si>
    <t>Other current assets and liabilities</t>
  </si>
  <si>
    <t>Other non-current assets and liabilities</t>
  </si>
  <si>
    <t>Net Financial Debt</t>
  </si>
  <si>
    <t>Lease Liabilities</t>
  </si>
  <si>
    <t>Gross commitments related to employee benefits</t>
  </si>
  <si>
    <t>Value of associated Long-term assets</t>
  </si>
  <si>
    <t>Tax benefits</t>
  </si>
  <si>
    <t>Handset revenues</t>
  </si>
  <si>
    <t>Non-current financial assets</t>
  </si>
  <si>
    <t>OIBDA reported (LTM)</t>
  </si>
  <si>
    <t>Retail Accesses</t>
  </si>
  <si>
    <t>Other revenues</t>
  </si>
  <si>
    <t xml:space="preserve">NET FINANCIAL DEBT </t>
  </si>
  <si>
    <t>UBB</t>
  </si>
  <si>
    <t>Others and eliminations</t>
  </si>
  <si>
    <t>D</t>
  </si>
  <si>
    <t>E= B+C+D</t>
  </si>
  <si>
    <t xml:space="preserve">Adjustments in OIBDA </t>
  </si>
  <si>
    <t>F= A/E</t>
  </si>
  <si>
    <t>Leases</t>
  </si>
  <si>
    <t>OIBDAaL adjusted (LTM)</t>
  </si>
  <si>
    <t xml:space="preserve">Net Financial Debt / OIBDAaL </t>
  </si>
  <si>
    <t>Current financial assets</t>
  </si>
  <si>
    <t>Telefonica México</t>
  </si>
  <si>
    <t>FTTH/cable</t>
  </si>
  <si>
    <t xml:space="preserve">- ARPU: monthly average revenue divided by the monthly average accesses of the period.
</t>
  </si>
  <si>
    <t>OWN UBB COVERAGE</t>
  </si>
  <si>
    <t xml:space="preserve"> - ARPU: monthly average revenue divided by the monthly average accesses of the period.</t>
  </si>
  <si>
    <t>Towers (#)</t>
  </si>
  <si>
    <t>Tenants (#)</t>
  </si>
  <si>
    <t>Tenants (non anchor) (#)</t>
  </si>
  <si>
    <t>Tenancy ratio (%)</t>
  </si>
  <si>
    <t>Proceeds on disposals/ (payments on investments) in companies, net of cash and cash equivalents disposed</t>
  </si>
  <si>
    <t>Proceeds/(payments) on financial investments and placements of cash surpluses not included under cash equivalents</t>
  </si>
  <si>
    <t>Effect of changes in exchange rates, Cash reclassified to assets held for sale, effect of changes in consolidation methods and others</t>
  </si>
  <si>
    <t>Retail</t>
  </si>
  <si>
    <t>Revenues ex-mobile handset revenues</t>
  </si>
  <si>
    <t>Mobile handset revenues</t>
  </si>
  <si>
    <t xml:space="preserve">Fixed telephony accesses </t>
  </si>
  <si>
    <t>UBB Premises passed (FTTH)</t>
  </si>
  <si>
    <t>CONVERGENT KPIs</t>
  </si>
  <si>
    <t>Service Revenues</t>
  </si>
  <si>
    <t>% over service revenues</t>
  </si>
  <si>
    <t>Voice &amp; Access</t>
  </si>
  <si>
    <t>BB &amp; SoC</t>
  </si>
  <si>
    <t>CHANGE IN DEBT</t>
  </si>
  <si>
    <t>= Free Cash Flow excluding Lease Principal Payments</t>
  </si>
  <si>
    <t>Operating income before D&amp;A (OIBDA) (1)</t>
  </si>
  <si>
    <t>Proceeds on issue of debentures and bonds, loans, borrowing and promissory notes, and other debts</t>
  </si>
  <si>
    <t>Cancellation of debentures and bonds, and other debts and repayments of loans, borrowings and promissory notes</t>
  </si>
  <si>
    <t>T. HISPAM ORGANIC</t>
  </si>
  <si>
    <t>T.  HISPAM ORGANIC</t>
  </si>
  <si>
    <t>T.  INFRA (TELXIUS) ORGANIC</t>
  </si>
  <si>
    <t>March 
2020</t>
  </si>
  <si>
    <t>NET COMMITMENTS RELATED TO EMPLOYEE BENEFITS</t>
  </si>
  <si>
    <t xml:space="preserve"> - Following the consideration of the Argentine and Venezuela economies as hyperinflationary from an accounting perspective, both operations are adjusted by inflation and are to be accounted at the closing exchange rate. </t>
  </si>
  <si>
    <t>- Non-cash items &amp; Others (1)</t>
  </si>
  <si>
    <t>- Net interest payment</t>
  </si>
  <si>
    <t xml:space="preserve">- Payment for tax </t>
  </si>
  <si>
    <t>(1) Includes issuance and coupons of undated deeply subordinated securities.</t>
  </si>
  <si>
    <t>- Net financial debt and Net financial debt plus leases</t>
  </si>
  <si>
    <t>(1) Includes €1,945m in January-December 2019 related to commitments associated with long-term restructuring plans, mainly in Spain.</t>
  </si>
  <si>
    <t>T. INFRA (Telxius) ORGANIC</t>
  </si>
  <si>
    <t>- Following the consideration of the Argentine and Venezuela economies as hyperinflationary from an accounting perspective, the operations are adjusted by inflation and are to be accounted at their corresponding closing exchange vs. the Euro.</t>
  </si>
  <si>
    <t>- Operating expenses include "other non recurrent expenses".</t>
  </si>
  <si>
    <t>(Payments on investments)/proceeds from the sale in property, plant and equipment and intangible assets, net</t>
  </si>
  <si>
    <t>Venezuela (1)</t>
  </si>
  <si>
    <t xml:space="preserve">Venezuela </t>
  </si>
  <si>
    <t>Impairments &amp; Losses on disposal of assets</t>
  </si>
  <si>
    <t>Capital gains /losses on sale of companies</t>
  </si>
  <si>
    <t>Mobile accesses (1)</t>
  </si>
  <si>
    <t xml:space="preserve">Net payments of interest and other financial expenses net of dividends received </t>
  </si>
  <si>
    <t xml:space="preserve">Taxes proceeds/(paid) </t>
  </si>
  <si>
    <t>Operations with other equity holders (1)</t>
  </si>
  <si>
    <t>Net financial income (expense)</t>
  </si>
  <si>
    <t>Corporate income tax</t>
  </si>
  <si>
    <t xml:space="preserve">- Other revenue includes “internal expenditure capitalized in fixed assets” and “gain on disposal of assets”. </t>
  </si>
  <si>
    <t>Restructuring</t>
  </si>
  <si>
    <t>Telefónica Infra (Telxius)</t>
  </si>
  <si>
    <t>Change In Debt</t>
  </si>
  <si>
    <t>Telefónica Hispam</t>
  </si>
  <si>
    <t>- Basic and diluted earnings per share ratio is calculated dividing Profit for the period Attributable to equity holders of the Parent, adjusted for the net coupon corresponding to “Other equity instruments” (€89m in January-March 2019), by the weighted average number of ordinary shares outstanding during the period.</t>
  </si>
  <si>
    <t xml:space="preserve"> - In December 2019, net financial debt includes a positive value of the derivatives portfolio for a net amount of €1,948m, €2,882m included as financial liabilities and €4,830m included as financial assets.</t>
  </si>
  <si>
    <t>+FX &amp; Others</t>
  </si>
  <si>
    <t>Net Financial Debt including Lease liabilities (1)</t>
  </si>
  <si>
    <t>(1) Includes assets and liabilities defined as net financial debt including Lease liabilities for El Salvador and Costa Rica, that are classified as non-current assets held for sale and liabilities associated with non-current assets held for sale.</t>
  </si>
  <si>
    <t>Net commitments related to employee benefits (1)</t>
  </si>
  <si>
    <t xml:space="preserve">(1) Includes assets and liabilities defined as Net commitments related to employee benefits for El Salvador and Costa Rica, that are classified as non-current assets held for sale and liabilities associated with non-current assets held for sale. </t>
  </si>
  <si>
    <t>Mark-to-market adjustment by cash flow hedging activities related to debt</t>
  </si>
  <si>
    <t>- Working Capital</t>
  </si>
  <si>
    <t>Wholesale Accesses (1)</t>
  </si>
  <si>
    <t>Fixed telephony accesses</t>
  </si>
  <si>
    <t>Total accesses (2)</t>
  </si>
  <si>
    <t xml:space="preserve">Net financial debt at beginning of period </t>
  </si>
  <si>
    <t>Net financial debt at end of period</t>
  </si>
  <si>
    <t>Net Financial Debt / OIBDAaL adjusted (1)</t>
  </si>
  <si>
    <t>(1) OIBDA plus adjustments and after Leases</t>
  </si>
  <si>
    <t>Capital gains/losses on sale of assets</t>
  </si>
  <si>
    <t xml:space="preserve"> (OIBDA-CapEx)</t>
  </si>
  <si>
    <t>(1) Following the consideration of the Argentine and Venezuela economies as hyperinflationary from an accounting perspective, the operations are adjusted by inflation and are to be accounted at their corresponding closing exchange vs. the Euro (in the case of Venezuela Telefonica uses a synthetic exchange rate)</t>
  </si>
  <si>
    <r>
      <rPr>
        <b/>
        <i/>
        <sz val="10"/>
        <color rgb="FF006476"/>
        <rFont val="Calibri"/>
        <family val="2"/>
      </rPr>
      <t xml:space="preserve">- Organic growth: </t>
    </r>
    <r>
      <rPr>
        <i/>
        <sz val="10"/>
        <color rgb="FF006476"/>
        <rFont val="Calibri"/>
        <family val="2"/>
      </rPr>
      <t xml:space="preserve"> Assumes constant exchange rates of 2019 (average in 2019). Considers constant perimeter of consolidation, does not include capital gains/losses from the sale of companies and material assets sales, restructuring costs and other impacts (write-offs, material non-recurring impacts). In addition, excludes contribution to growth from T. Argentina and T. Venezuela and the results from Central America. CapEx excludes investments in spectrum</t>
    </r>
  </si>
  <si>
    <t xml:space="preserve"> -  Underlying growth: Excludes capital gains/losses from the sale of companies and material assets sales, restructuring costs and other impacts (write-offs, material non-recurring impacts and amortisation charges from purchase price allocation processes).</t>
  </si>
  <si>
    <t>Assumes constant exchange rates of 2019 (average in 2019). Considers constant perimeter of consolidation, does not include capital gains/losses from the sale of companies and material assets sales, restructuring costs and other impacts (write-offs, material non-recurring impacts). In addition, excludes contribution to growth from T. Argentina and T. Venezuela and the results from Central America. CapEx excludes investments in spectrum</t>
  </si>
  <si>
    <t>-</t>
  </si>
  <si>
    <t>Wholesale &amp; others</t>
  </si>
  <si>
    <t>- Convergent include Consumer, SOHO and SMEs clients</t>
  </si>
  <si>
    <t>Convergent ARPU (EUR) (cumulative YTD)</t>
  </si>
  <si>
    <t>Convergent churn (cumulative YTD)</t>
  </si>
  <si>
    <t>Convergent clients (thousands)</t>
  </si>
  <si>
    <t xml:space="preserve"> - The figures for the periods Apr-Jun 2019, Jul-Sept 2019, Oct-Dec 2019 are estimated  (not fully consolidated).</t>
  </si>
  <si>
    <t xml:space="preserve">Fixed telephony </t>
  </si>
  <si>
    <t xml:space="preserve">Mobile </t>
  </si>
  <si>
    <t xml:space="preserve">Fixed wholesale </t>
  </si>
  <si>
    <t>Mobile wholesale (1)</t>
  </si>
  <si>
    <t>(1) Includes the disconnection of 273 thousand inactive contract accesses in Peru in the January-March 2019.</t>
  </si>
  <si>
    <t>Telefonica México (1)</t>
  </si>
  <si>
    <t>Others and eliminations (2)</t>
  </si>
  <si>
    <t>(1) Includes impact of -€239m impact (October-December 2019) from the transformation of the operational model of T. Mexico after the agreement reached with AT&amp;T.</t>
  </si>
  <si>
    <t xml:space="preserve"> -The figures for the periods Apr-Jun 2019, Jul-Sept 2019, Oct-Dec 2019 are estimated (not fully consolidated). </t>
  </si>
  <si>
    <t xml:space="preserve"> -T. España and T.Hispam figures for the periods Apr-Jun 2019, Jul-Sept 2019, Oct-Dec 2019 are estimated (not fully consolidated). </t>
  </si>
  <si>
    <t>RECONCILIATION OF REPORTED VS. UNDERLYING GROWTH</t>
  </si>
  <si>
    <t>(2) Impacted by the disconnection of 67k inactive M2M accesses in Q2 19.</t>
  </si>
  <si>
    <t>Contract (2)</t>
  </si>
  <si>
    <t>UBB (1)</t>
  </si>
  <si>
    <t>(1) UBB accesses referes to VDSL accesses in Germany.</t>
  </si>
  <si>
    <t>(2) Includes the disconnection of 150 thousand inactive Wholesale accesses in Q4 19.</t>
  </si>
  <si>
    <t>(1) In 2019, 665k Mobile contract acesses have been reclassified to wholesale taking December 19 base as a reference, in order to show a comparable business evolution in both lines.</t>
  </si>
  <si>
    <t xml:space="preserve">Reconcilitation of OIBDA; Reconciliation of Net financial debt; Reconciliation of Leverage ratio; </t>
  </si>
  <si>
    <t>Net Commitments related to employee benefits; Reconciliation of Free cash flow</t>
  </si>
  <si>
    <t>(1) Includes impacts of -€206m  due to T. Argentina goodwill impairment and -€239m  from the transformation of the operational model of T. Mexico after the agreement reached with AT&amp;T, both registered in October-December 2019.</t>
  </si>
  <si>
    <t xml:space="preserve">(2) Includes T. Argentina goodwill impairment (-€206m in October-December 2019) </t>
  </si>
  <si>
    <t>- Non anchor tenants refer to additional apart from the anchor tenant</t>
  </si>
  <si>
    <t xml:space="preserve">JANUARY - DECEMBER 2019 REVISED RESULTS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</si>
</sst>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8">
    <numFmt numFmtId="164" formatCode="#0;&quot;-&quot;#0;#0;_(@_)"/>
    <numFmt numFmtId="165" formatCode="* #,##0.0;* \(#,##0.0\);* &quot;-&quot;;_(@_)"/>
    <numFmt numFmtId="166" formatCode="#0.0_)%;\(#0.0\)%;&quot;-&quot;_)\%;_(@_)"/>
    <numFmt numFmtId="167" formatCode="* #,##0;* \(#,##0\);* &quot;-&quot;;_(@_)"/>
    <numFmt numFmtId="168" formatCode="* #,##0;* \(#,##0\);* #,##0;_(@_)"/>
    <numFmt numFmtId="169" formatCode="* #,##0.00;* \(#,##0.00\);* &quot;-&quot;;_(@_)"/>
    <numFmt numFmtId="170" formatCode="#,##0.00&quot;x&quot;;&quot;-&quot;#,##0.00&quot;x&quot;;#,##0.00&quot;x&quot;;_(@_)"/>
    <numFmt numFmtId="171" formatCode="#0.000;\(#0.000\);#0.000;_(@_)"/>
    <numFmt numFmtId="172" formatCode="#,##0.000;\(#,##0.000\);#,##0.000;_(@_)"/>
    <numFmt numFmtId="173" formatCode="#,##0.000;&quot;-&quot;#,##0.000;#,##0.000;_(@_)"/>
    <numFmt numFmtId="174" formatCode="m/d/yyyy"/>
    <numFmt numFmtId="175" formatCode="#,##0;&quot;-&quot;#,##0;#,##0;_(@_)"/>
    <numFmt numFmtId="176" formatCode="#0.000_)%;\(#0.000\)%;&quot;-&quot;_)\%;_(@_)"/>
    <numFmt numFmtId="177" formatCode="* #,##0,;* \(#,##0,\);* &quot;-&quot;;_(@_)"/>
    <numFmt numFmtId="178" formatCode="#0.0;\(#0.0\);#0.0;_(@_)"/>
    <numFmt numFmtId="179" formatCode="#,##0.0;\(#,##0.0\);#,##0.0;_(@_)"/>
    <numFmt numFmtId="180" formatCode="#,##0_)&quot;  &quot;;\(#,##0\)&quot;  &quot;;#,##0_)&quot;  &quot;;_(@_)"/>
    <numFmt numFmtId="181" formatCode="#,##0;\(#,##0\);&quot;-&quot;;_(@_)"/>
    <numFmt numFmtId="182" formatCode="#,##0;\(#,##0\);#,##0;_(@_)"/>
    <numFmt numFmtId="183" formatCode="#,##0.00;&quot;-&quot;#,##0.00;#,##0.00;_(@_)"/>
    <numFmt numFmtId="184" formatCode="_-* #,##0.00\ _€_-;\-* #,##0.00\ _€_-;_-* &quot;-&quot;??\ _€_-;_-@_-"/>
    <numFmt numFmtId="185" formatCode="_(&quot;$&quot;* #,##0_);_(&quot;$&quot;* \(#,##0\);_(&quot;$&quot;* &quot;-&quot;_);_(@_)"/>
    <numFmt numFmtId="186" formatCode=";;;@&quot;  &quot;"/>
    <numFmt numFmtId="187" formatCode="#,##0.0&quot;  &quot;;\(#,##0.0\)&quot; &quot;;#,##0.0&quot;  &quot;;@&quot;  &quot;"/>
    <numFmt numFmtId="188" formatCode="0.0%"/>
    <numFmt numFmtId="189" formatCode="_(* #,##0.00_);_(* \(#,##0.00\);_(* &quot;-&quot;??_);_(@_)"/>
    <numFmt numFmtId="190" formatCode="* #,##0.00&quot;x&quot;;* \(#,##0.00\)&quot;x&quot;;* &quot;-&quot;;_(@_)&quot;x&quot;"/>
    <numFmt numFmtId="191" formatCode="* #,##0.00;* \(#,##0.00\);* #,##0.00;_(@_)"/>
    <numFmt numFmtId="192" formatCode="_-* #,##0.0\ _€_-;\-* #,##0.0\ _€_-;_-* &quot;-&quot;?\ _€_-;_-@_-"/>
    <numFmt numFmtId="193" formatCode="0.00\x"/>
    <numFmt numFmtId="194" formatCode="_-* #,##0\ _€_-;\-* #,##0\ _€_-;_-* &quot;-&quot;??\ _€_-;_-@_-"/>
    <numFmt numFmtId="195" formatCode="* #,##0.000;* \(#,##0.000\);* &quot;-&quot;;_(@_)"/>
    <numFmt numFmtId="196" formatCode="_-* #,##0.000000\ _€_-;\-* #,##0.000000\ _€_-;_-* &quot;-&quot;??\ _€_-;_-@_-"/>
    <numFmt numFmtId="197" formatCode="#,###.0;\(#,##0.0\)"/>
    <numFmt numFmtId="198" formatCode="#,##0,\ ;\(#,##0,\);&quot;-&quot;"/>
    <numFmt numFmtId="199" formatCode="* #,##0.000000;* \(#,##0.000000\);* &quot;-&quot;;_(@_)"/>
    <numFmt numFmtId="200" formatCode="_-* #,##0.00000\ _€_-;\-* #,##0.00000\ _€_-;_-* &quot;-&quot;??\ _€_-;_-@_-"/>
    <numFmt numFmtId="201" formatCode="_-* #,##0.000000000\ _€_-;\-* #,##0.000000000\ _€_-;_-* &quot;-&quot;??\ _€_-;_-@_-"/>
  </numFmts>
  <fonts count="56">
    <font>
      <sz val="10"/>
      <name val="Arial"/>
    </font>
    <font>
      <sz val="11"/>
      <color theme="1"/>
      <name val="Calibri"/>
      <family val="2"/>
      <scheme val="minor"/>
    </font>
    <font>
      <b/>
      <sz val="10"/>
      <color rgb="FF006476"/>
      <name val="Calibri"/>
      <family val="2"/>
    </font>
    <font>
      <sz val="10"/>
      <color rgb="FF006476"/>
      <name val="Calibri"/>
      <family val="2"/>
    </font>
    <font>
      <i/>
      <sz val="10"/>
      <color rgb="FF006476"/>
      <name val="Calibri"/>
      <family val="2"/>
    </font>
    <font>
      <sz val="10"/>
      <color rgb="FFFFFFFF"/>
      <name val="Calibri"/>
      <family val="2"/>
    </font>
    <font>
      <b/>
      <sz val="10"/>
      <color rgb="FF006480"/>
      <name val="Calibri"/>
      <family val="2"/>
    </font>
    <font>
      <sz val="10"/>
      <color rgb="FF006480"/>
      <name val="Calibri"/>
      <family val="2"/>
    </font>
    <font>
      <sz val="10"/>
      <color rgb="FF14A5B6"/>
      <name val="Calibri"/>
      <family val="2"/>
    </font>
    <font>
      <sz val="10"/>
      <name val="Arial"/>
      <family val="2"/>
    </font>
    <font>
      <i/>
      <sz val="10"/>
      <color rgb="FF14A5B6"/>
      <name val="Calibri"/>
      <family val="2"/>
    </font>
    <font>
      <b/>
      <sz val="10"/>
      <color rgb="FF14A5B6"/>
      <name val="Calibri"/>
      <family val="2"/>
    </font>
    <font>
      <sz val="10"/>
      <color rgb="FF000000"/>
      <name val="Calibri"/>
      <family val="2"/>
    </font>
    <font>
      <b/>
      <sz val="10"/>
      <color rgb="FF000000"/>
      <name val="Calibri"/>
      <family val="2"/>
    </font>
    <font>
      <sz val="10"/>
      <color rgb="FF072534"/>
      <name val="Calibri"/>
      <family val="2"/>
    </font>
    <font>
      <i/>
      <sz val="10"/>
      <color rgb="FF006480"/>
      <name val="Calibri"/>
      <family val="2"/>
    </font>
    <font>
      <sz val="10"/>
      <color rgb="FF16A5B6"/>
      <name val="Calibri"/>
      <family val="2"/>
    </font>
    <font>
      <sz val="10"/>
      <name val="Verdana"/>
      <family val="2"/>
    </font>
    <font>
      <b/>
      <sz val="10"/>
      <color rgb="FF006476"/>
      <name val="Calibri"/>
      <family val="2"/>
      <scheme val="minor"/>
    </font>
    <font>
      <sz val="10"/>
      <color rgb="FF072534"/>
      <name val="Calibri"/>
      <family val="2"/>
      <scheme val="minor"/>
    </font>
    <font>
      <sz val="10"/>
      <name val="Calibri"/>
      <family val="2"/>
      <scheme val="minor"/>
    </font>
    <font>
      <sz val="10"/>
      <color indexed="47"/>
      <name val="Calibri"/>
      <family val="2"/>
      <scheme val="minor"/>
    </font>
    <font>
      <b/>
      <sz val="11"/>
      <color rgb="FF14A5B6"/>
      <name val="Calibri"/>
      <family val="2"/>
      <scheme val="minor"/>
    </font>
    <font>
      <sz val="10"/>
      <color rgb="FF14A5B6"/>
      <name val="Calibri"/>
      <family val="2"/>
      <scheme val="minor"/>
    </font>
    <font>
      <u/>
      <sz val="10"/>
      <color indexed="12"/>
      <name val="Arial"/>
      <family val="2"/>
    </font>
    <font>
      <b/>
      <sz val="10"/>
      <color rgb="FF14A5B6"/>
      <name val="Calibri"/>
      <family val="2"/>
      <scheme val="minor"/>
    </font>
    <font>
      <sz val="10"/>
      <color indexed="43"/>
      <name val="Calibri"/>
      <family val="2"/>
      <scheme val="minor"/>
    </font>
    <font>
      <sz val="10"/>
      <color rgb="FF006480"/>
      <name val="Calibri"/>
      <family val="2"/>
      <scheme val="minor"/>
    </font>
    <font>
      <sz val="10"/>
      <color rgb="FF006476"/>
      <name val="Calibri"/>
      <family val="2"/>
      <scheme val="minor"/>
    </font>
    <font>
      <sz val="10"/>
      <color indexed="8"/>
      <name val="Calibri"/>
      <family val="2"/>
      <scheme val="minor"/>
    </font>
    <font>
      <sz val="10"/>
      <color rgb="FFFF0000"/>
      <name val="Calibri"/>
      <family val="2"/>
      <scheme val="minor"/>
    </font>
    <font>
      <b/>
      <sz val="10"/>
      <color indexed="43"/>
      <name val="Calibri"/>
      <family val="2"/>
      <scheme val="minor"/>
    </font>
    <font>
      <i/>
      <sz val="10"/>
      <color rgb="FFFF0000"/>
      <name val="Calibri"/>
      <family val="2"/>
    </font>
    <font>
      <sz val="10"/>
      <color rgb="FFFF0000"/>
      <name val="Arial"/>
      <family val="2"/>
    </font>
    <font>
      <sz val="10"/>
      <color rgb="FFFF0000"/>
      <name val="Calibri"/>
      <family val="2"/>
    </font>
    <font>
      <b/>
      <sz val="8"/>
      <color rgb="FF14A5B6"/>
      <name val="Calibri"/>
      <family val="2"/>
    </font>
    <font>
      <i/>
      <sz val="10"/>
      <color rgb="FF006476"/>
      <name val="Calibri"/>
      <family val="2"/>
      <scheme val="minor"/>
    </font>
    <font>
      <i/>
      <sz val="10"/>
      <name val="Arial"/>
      <family val="2"/>
    </font>
    <font>
      <sz val="10"/>
      <name val="Arial"/>
      <family val="2"/>
    </font>
    <font>
      <b/>
      <sz val="10"/>
      <name val="Calibri"/>
      <family val="2"/>
      <scheme val="minor"/>
    </font>
    <font>
      <i/>
      <sz val="10"/>
      <name val="Calibri"/>
      <family val="2"/>
      <scheme val="minor"/>
    </font>
    <font>
      <b/>
      <sz val="10"/>
      <color rgb="FF072534"/>
      <name val="Calibri"/>
      <family val="2"/>
      <scheme val="minor"/>
    </font>
    <font>
      <sz val="10"/>
      <color indexed="9"/>
      <name val="Calibri"/>
      <family val="2"/>
      <scheme val="minor"/>
    </font>
    <font>
      <b/>
      <sz val="10"/>
      <color indexed="12"/>
      <name val="Calibri"/>
      <family val="2"/>
      <scheme val="minor"/>
    </font>
    <font>
      <i/>
      <sz val="10"/>
      <color rgb="FF072534"/>
      <name val="Calibri"/>
      <family val="2"/>
      <scheme val="minor"/>
    </font>
    <font>
      <sz val="10"/>
      <name val="Verdana"/>
      <family val="2"/>
    </font>
    <font>
      <sz val="10"/>
      <color rgb="FF006476"/>
      <name val="Arial"/>
      <family val="2"/>
    </font>
    <font>
      <sz val="10"/>
      <color rgb="FF14A5B6"/>
      <name val="Arial"/>
      <family val="2"/>
    </font>
    <font>
      <b/>
      <i/>
      <sz val="10"/>
      <color rgb="FF006476"/>
      <name val="Calibri"/>
      <family val="2"/>
    </font>
    <font>
      <sz val="11"/>
      <name val="Calibri"/>
      <family val="2"/>
    </font>
    <font>
      <i/>
      <sz val="8"/>
      <color rgb="FF006476"/>
      <name val="Calibri "/>
    </font>
    <font>
      <sz val="11"/>
      <name val="Segoe UI"/>
      <family val="2"/>
    </font>
    <font>
      <sz val="10"/>
      <color theme="0"/>
      <name val="Arial"/>
      <family val="2"/>
    </font>
    <font>
      <sz val="10"/>
      <color theme="8"/>
      <name val="Calibri"/>
      <family val="2"/>
      <scheme val="minor"/>
    </font>
    <font>
      <sz val="10"/>
      <color theme="0"/>
      <name val="Calibri"/>
      <family val="2"/>
      <scheme val="minor"/>
    </font>
    <font>
      <sz val="12"/>
      <color rgb="FF1F497D"/>
      <name val="Times New Roman"/>
      <family val="1"/>
    </font>
  </fonts>
  <fills count="7">
    <fill>
      <patternFill patternType="none"/>
    </fill>
    <fill>
      <patternFill patternType="gray125"/>
    </fill>
    <fill>
      <patternFill patternType="solid">
        <fgColor rgb="FFFFFFFF"/>
        <bgColor indexed="64"/>
      </patternFill>
    </fill>
    <fill>
      <patternFill patternType="solid">
        <fgColor rgb="FF14A5B6"/>
        <bgColor indexed="64"/>
      </patternFill>
    </fill>
    <fill>
      <patternFill patternType="solid">
        <fgColor rgb="FFEDF7F9"/>
        <bgColor indexed="64"/>
      </patternFill>
    </fill>
    <fill>
      <patternFill patternType="solid">
        <fgColor theme="0"/>
        <bgColor indexed="64"/>
      </patternFill>
    </fill>
    <fill>
      <patternFill patternType="solid">
        <fgColor rgb="FFFFFF00"/>
        <bgColor indexed="64"/>
      </patternFill>
    </fill>
  </fills>
  <borders count="14">
    <border>
      <left/>
      <right/>
      <top/>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
      <left/>
      <right/>
      <top/>
      <bottom style="thin">
        <color rgb="FF14A5B6"/>
      </bottom>
      <diagonal/>
    </border>
    <border>
      <left/>
      <right/>
      <top/>
      <bottom style="thin">
        <color rgb="FF61B8CD"/>
      </bottom>
      <diagonal/>
    </border>
    <border>
      <left/>
      <right/>
      <top style="thin">
        <color rgb="FF14A5B6"/>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rgb="FF000000"/>
      </top>
      <bottom/>
      <diagonal/>
    </border>
    <border>
      <left/>
      <right/>
      <top style="dotted">
        <color auto="1"/>
      </top>
      <bottom style="dotted">
        <color auto="1"/>
      </bottom>
      <diagonal/>
    </border>
    <border>
      <left/>
      <right style="thin">
        <color indexed="64"/>
      </right>
      <top/>
      <bottom/>
      <diagonal/>
    </border>
  </borders>
  <cellStyleXfs count="17">
    <xf numFmtId="0" fontId="0" fillId="0" borderId="0"/>
    <xf numFmtId="0" fontId="17" fillId="0" borderId="0"/>
    <xf numFmtId="0" fontId="17" fillId="0" borderId="0"/>
    <xf numFmtId="0" fontId="24" fillId="0" borderId="0" applyNumberFormat="0" applyFill="0" applyBorder="0" applyAlignment="0" applyProtection="0">
      <alignment vertical="top"/>
      <protection locked="0"/>
    </xf>
    <xf numFmtId="0" fontId="9" fillId="0" borderId="0"/>
    <xf numFmtId="0" fontId="38" fillId="0" borderId="0"/>
    <xf numFmtId="0" fontId="17" fillId="0" borderId="0"/>
    <xf numFmtId="9" fontId="17" fillId="0" borderId="0" applyFont="0" applyFill="0" applyBorder="0" applyAlignment="0" applyProtection="0"/>
    <xf numFmtId="9" fontId="17" fillId="0" borderId="0" applyFont="0" applyFill="0" applyBorder="0" applyAlignment="0" applyProtection="0"/>
    <xf numFmtId="0" fontId="45" fillId="0" borderId="0"/>
    <xf numFmtId="189" fontId="17" fillId="0" borderId="0" applyFont="0" applyFill="0" applyBorder="0" applyAlignment="0" applyProtection="0"/>
    <xf numFmtId="0" fontId="17" fillId="0" borderId="0"/>
    <xf numFmtId="0" fontId="17" fillId="0" borderId="0"/>
    <xf numFmtId="0" fontId="9" fillId="0" borderId="0"/>
    <xf numFmtId="9" fontId="9" fillId="0" borderId="0" applyFont="0" applyFill="0" applyBorder="0" applyAlignment="0" applyProtection="0"/>
    <xf numFmtId="9" fontId="1" fillId="0" borderId="0" applyFont="0" applyFill="0" applyBorder="0" applyAlignment="0" applyProtection="0"/>
    <xf numFmtId="0" fontId="17" fillId="0" borderId="0"/>
  </cellStyleXfs>
  <cellXfs count="754">
    <xf numFmtId="0" fontId="0" fillId="0" borderId="0" xfId="0"/>
    <xf numFmtId="0" fontId="3" fillId="2" borderId="0" xfId="0" applyFont="1" applyFill="1" applyAlignment="1">
      <alignment wrapText="1"/>
    </xf>
    <xf numFmtId="0" fontId="3" fillId="2" borderId="0" xfId="0" applyFont="1" applyFill="1" applyAlignment="1">
      <alignment horizontal="left" vertical="center" wrapText="1"/>
    </xf>
    <xf numFmtId="0" fontId="3" fillId="2" borderId="0" xfId="0" applyFont="1" applyFill="1" applyAlignment="1">
      <alignment vertical="center" wrapText="1"/>
    </xf>
    <xf numFmtId="0" fontId="4" fillId="2" borderId="0" xfId="0" applyFont="1" applyFill="1" applyAlignment="1">
      <alignment horizontal="left" vertical="center" wrapText="1"/>
    </xf>
    <xf numFmtId="0" fontId="3" fillId="2" borderId="0" xfId="0" applyFont="1" applyFill="1" applyAlignment="1">
      <alignment horizontal="center" vertical="center" wrapText="1"/>
    </xf>
    <xf numFmtId="0" fontId="3" fillId="4" borderId="0" xfId="0" applyFont="1" applyFill="1" applyAlignment="1">
      <alignment horizontal="center" vertical="center" wrapText="1"/>
    </xf>
    <xf numFmtId="165" fontId="3" fillId="2" borderId="0" xfId="0" applyNumberFormat="1" applyFont="1" applyFill="1" applyAlignment="1">
      <alignment vertical="center" wrapText="1"/>
    </xf>
    <xf numFmtId="165" fontId="3" fillId="4" borderId="0" xfId="0" applyNumberFormat="1" applyFont="1" applyFill="1" applyAlignment="1">
      <alignment vertical="center" wrapText="1"/>
    </xf>
    <xf numFmtId="0" fontId="8" fillId="2" borderId="3" xfId="0" applyFont="1" applyFill="1" applyBorder="1" applyAlignment="1">
      <alignment horizontal="left" vertical="center" wrapText="1"/>
    </xf>
    <xf numFmtId="165" fontId="8" fillId="2" borderId="3" xfId="0" applyNumberFormat="1" applyFont="1" applyFill="1" applyBorder="1" applyAlignment="1">
      <alignment vertical="center" wrapText="1"/>
    </xf>
    <xf numFmtId="165" fontId="8" fillId="4" borderId="3" xfId="0" applyNumberFormat="1" applyFont="1" applyFill="1" applyBorder="1" applyAlignment="1">
      <alignment vertical="center" wrapText="1"/>
    </xf>
    <xf numFmtId="0" fontId="8" fillId="2" borderId="0" xfId="0" applyFont="1" applyFill="1" applyAlignment="1">
      <alignment horizontal="left" vertical="center" wrapText="1" indent="1"/>
    </xf>
    <xf numFmtId="166" fontId="8" fillId="2" borderId="0" xfId="0" applyNumberFormat="1" applyFont="1" applyFill="1" applyAlignment="1">
      <alignment horizontal="right" vertical="center" wrapText="1"/>
    </xf>
    <xf numFmtId="166" fontId="8" fillId="4" borderId="0" xfId="0" applyNumberFormat="1" applyFont="1" applyFill="1" applyAlignment="1">
      <alignment horizontal="right" vertical="center" wrapText="1"/>
    </xf>
    <xf numFmtId="165" fontId="8" fillId="2" borderId="0" xfId="0" applyNumberFormat="1" applyFont="1" applyFill="1" applyAlignment="1">
      <alignment vertical="center" wrapText="1"/>
    </xf>
    <xf numFmtId="165" fontId="8" fillId="4" borderId="0" xfId="0" applyNumberFormat="1" applyFont="1" applyFill="1" applyAlignment="1">
      <alignment vertical="center" wrapText="1"/>
    </xf>
    <xf numFmtId="0" fontId="3" fillId="2" borderId="0" xfId="0" applyFont="1" applyFill="1" applyAlignment="1">
      <alignment horizontal="left" vertical="center" wrapText="1" indent="1"/>
    </xf>
    <xf numFmtId="166" fontId="3" fillId="2" borderId="0" xfId="0" applyNumberFormat="1" applyFont="1" applyFill="1" applyAlignment="1">
      <alignment horizontal="right" vertical="center" wrapText="1"/>
    </xf>
    <xf numFmtId="166" fontId="3" fillId="4" borderId="0" xfId="0" applyNumberFormat="1" applyFont="1" applyFill="1" applyAlignment="1">
      <alignment horizontal="right" vertical="center" wrapText="1"/>
    </xf>
    <xf numFmtId="0" fontId="9" fillId="0" borderId="2" xfId="0" applyFont="1" applyBorder="1" applyAlignment="1">
      <alignment wrapText="1"/>
    </xf>
    <xf numFmtId="0" fontId="9" fillId="0" borderId="3" xfId="0" applyFont="1" applyBorder="1" applyAlignment="1">
      <alignment wrapText="1"/>
    </xf>
    <xf numFmtId="0" fontId="3" fillId="2" borderId="0" xfId="0" applyFont="1" applyFill="1" applyAlignment="1">
      <alignment horizontal="right" vertical="center" wrapText="1"/>
    </xf>
    <xf numFmtId="0" fontId="3" fillId="4" borderId="0" xfId="0" applyFont="1" applyFill="1" applyAlignment="1">
      <alignment horizontal="right" vertical="center" wrapText="1"/>
    </xf>
    <xf numFmtId="0" fontId="8" fillId="2" borderId="0" xfId="0" applyFont="1" applyFill="1" applyAlignment="1">
      <alignment horizontal="left" vertical="center" wrapText="1"/>
    </xf>
    <xf numFmtId="167" fontId="8" fillId="2" borderId="0" xfId="0" applyNumberFormat="1" applyFont="1" applyFill="1" applyAlignment="1">
      <alignment vertical="center" wrapText="1"/>
    </xf>
    <xf numFmtId="167" fontId="8" fillId="4" borderId="0" xfId="0" applyNumberFormat="1" applyFont="1" applyFill="1" applyAlignment="1">
      <alignment vertical="center" wrapText="1"/>
    </xf>
    <xf numFmtId="167" fontId="3" fillId="2" borderId="0" xfId="0" applyNumberFormat="1" applyFont="1" applyFill="1" applyAlignment="1">
      <alignment vertical="center" wrapText="1"/>
    </xf>
    <xf numFmtId="167" fontId="3" fillId="4" borderId="0" xfId="0" applyNumberFormat="1" applyFont="1" applyFill="1" applyAlignment="1">
      <alignment vertical="center" wrapText="1"/>
    </xf>
    <xf numFmtId="168" fontId="3" fillId="2" borderId="0" xfId="0" applyNumberFormat="1" applyFont="1" applyFill="1" applyAlignment="1">
      <alignment vertical="center" wrapText="1"/>
    </xf>
    <xf numFmtId="0" fontId="8" fillId="4" borderId="0" xfId="0" applyFont="1" applyFill="1" applyAlignment="1">
      <alignment horizontal="right" vertical="center" wrapText="1"/>
    </xf>
    <xf numFmtId="0" fontId="10" fillId="2" borderId="0" xfId="0" applyFont="1" applyFill="1" applyAlignment="1">
      <alignment horizontal="left" vertical="center" wrapText="1"/>
    </xf>
    <xf numFmtId="166" fontId="10" fillId="2" borderId="0" xfId="0" applyNumberFormat="1" applyFont="1" applyFill="1" applyAlignment="1">
      <alignment horizontal="right" vertical="center" wrapText="1"/>
    </xf>
    <xf numFmtId="166" fontId="10" fillId="4" borderId="0" xfId="0" applyNumberFormat="1" applyFont="1" applyFill="1" applyAlignment="1">
      <alignment horizontal="right" vertical="center" wrapText="1"/>
    </xf>
    <xf numFmtId="0" fontId="11" fillId="2" borderId="0" xfId="0" applyFont="1" applyFill="1" applyAlignment="1">
      <alignment horizontal="left" vertical="center" wrapText="1"/>
    </xf>
    <xf numFmtId="0" fontId="5" fillId="3" borderId="0" xfId="0" applyFont="1" applyFill="1" applyAlignment="1">
      <alignment horizontal="center" vertical="center" wrapText="1"/>
    </xf>
    <xf numFmtId="0" fontId="11" fillId="2" borderId="3" xfId="0" applyFont="1" applyFill="1" applyBorder="1" applyAlignment="1">
      <alignment horizontal="left" vertical="center" wrapText="1"/>
    </xf>
    <xf numFmtId="0" fontId="3" fillId="2" borderId="0" xfId="0" applyFont="1" applyFill="1" applyAlignment="1">
      <alignment horizontal="left" vertical="center" wrapText="1" indent="2"/>
    </xf>
    <xf numFmtId="168" fontId="3" fillId="4" borderId="0" xfId="0" applyNumberFormat="1" applyFont="1" applyFill="1" applyAlignment="1">
      <alignment vertical="center" wrapText="1"/>
    </xf>
    <xf numFmtId="0" fontId="3" fillId="2" borderId="0" xfId="0" applyFont="1" applyFill="1" applyAlignment="1">
      <alignment horizontal="left" vertical="center" wrapText="1" indent="4"/>
    </xf>
    <xf numFmtId="0" fontId="3" fillId="2" borderId="1" xfId="0" applyFont="1" applyFill="1" applyBorder="1" applyAlignment="1">
      <alignment horizontal="right" vertical="center" wrapText="1"/>
    </xf>
    <xf numFmtId="0" fontId="14" fillId="2" borderId="1" xfId="0" applyFont="1" applyFill="1" applyBorder="1" applyAlignment="1">
      <alignment horizontal="right" vertical="center" wrapText="1"/>
    </xf>
    <xf numFmtId="0" fontId="8" fillId="2" borderId="1" xfId="0" applyFont="1" applyFill="1" applyBorder="1" applyAlignment="1">
      <alignment horizontal="left" vertical="center" wrapText="1"/>
    </xf>
    <xf numFmtId="0" fontId="8" fillId="2" borderId="0" xfId="0" applyFont="1" applyFill="1" applyAlignment="1">
      <alignment vertical="center" wrapText="1"/>
    </xf>
    <xf numFmtId="0" fontId="8" fillId="2" borderId="1" xfId="0" applyFont="1" applyFill="1" applyBorder="1" applyAlignment="1">
      <alignment horizontal="left" vertical="center" wrapText="1" indent="1"/>
    </xf>
    <xf numFmtId="167" fontId="8" fillId="2" borderId="1" xfId="0" applyNumberFormat="1" applyFont="1" applyFill="1" applyBorder="1" applyAlignment="1">
      <alignment vertical="center" wrapText="1"/>
    </xf>
    <xf numFmtId="167" fontId="8" fillId="4" borderId="1" xfId="0" applyNumberFormat="1" applyFont="1" applyFill="1" applyBorder="1" applyAlignment="1">
      <alignment vertical="center" wrapText="1"/>
    </xf>
    <xf numFmtId="179" fontId="8" fillId="2" borderId="3" xfId="0" applyNumberFormat="1" applyFont="1" applyFill="1" applyBorder="1" applyAlignment="1">
      <alignment horizontal="right" vertical="center" wrapText="1"/>
    </xf>
    <xf numFmtId="179" fontId="8" fillId="4" borderId="3" xfId="0" applyNumberFormat="1" applyFont="1" applyFill="1" applyBorder="1" applyAlignment="1">
      <alignment horizontal="right" vertical="center" wrapText="1"/>
    </xf>
    <xf numFmtId="0" fontId="3" fillId="2" borderId="0" xfId="0" applyFont="1" applyFill="1" applyAlignment="1">
      <alignment horizontal="justify" vertical="center" wrapText="1"/>
    </xf>
    <xf numFmtId="0" fontId="11" fillId="2" borderId="0" xfId="0" applyFont="1" applyFill="1" applyAlignment="1">
      <alignment horizontal="center" vertical="center" wrapText="1"/>
    </xf>
    <xf numFmtId="181" fontId="8" fillId="2" borderId="0" xfId="0" applyNumberFormat="1" applyFont="1" applyFill="1" applyAlignment="1">
      <alignment horizontal="right" vertical="center" wrapText="1"/>
    </xf>
    <xf numFmtId="181" fontId="8" fillId="4" borderId="0" xfId="0" applyNumberFormat="1" applyFont="1" applyFill="1" applyAlignment="1">
      <alignment horizontal="right" vertical="center" wrapText="1"/>
    </xf>
    <xf numFmtId="179" fontId="8" fillId="4" borderId="0" xfId="0" applyNumberFormat="1" applyFont="1" applyFill="1" applyAlignment="1">
      <alignment horizontal="right" vertical="center" wrapText="1"/>
    </xf>
    <xf numFmtId="181" fontId="11" fillId="2" borderId="3" xfId="0" applyNumberFormat="1" applyFont="1" applyFill="1" applyBorder="1" applyAlignment="1">
      <alignment horizontal="right" vertical="center" wrapText="1"/>
    </xf>
    <xf numFmtId="181" fontId="11" fillId="4" borderId="3" xfId="0" applyNumberFormat="1" applyFont="1" applyFill="1" applyBorder="1" applyAlignment="1">
      <alignment horizontal="right" vertical="center" wrapText="1"/>
    </xf>
    <xf numFmtId="179" fontId="11" fillId="4" borderId="3" xfId="0" applyNumberFormat="1" applyFont="1" applyFill="1" applyBorder="1" applyAlignment="1">
      <alignment horizontal="right" vertical="center" wrapText="1"/>
    </xf>
    <xf numFmtId="181" fontId="8" fillId="2" borderId="1" xfId="0" applyNumberFormat="1" applyFont="1" applyFill="1" applyBorder="1" applyAlignment="1">
      <alignment horizontal="right" vertical="center" wrapText="1"/>
    </xf>
    <xf numFmtId="181" fontId="8" fillId="4" borderId="1" xfId="0" applyNumberFormat="1" applyFont="1" applyFill="1" applyBorder="1" applyAlignment="1">
      <alignment horizontal="right" vertical="center" wrapText="1"/>
    </xf>
    <xf numFmtId="179" fontId="8" fillId="4" borderId="1" xfId="0" applyNumberFormat="1" applyFont="1" applyFill="1" applyBorder="1" applyAlignment="1">
      <alignment horizontal="right" vertical="center" wrapText="1"/>
    </xf>
    <xf numFmtId="181" fontId="3" fillId="2" borderId="0" xfId="0" applyNumberFormat="1" applyFont="1" applyFill="1" applyAlignment="1">
      <alignment horizontal="right" vertical="center" wrapText="1"/>
    </xf>
    <xf numFmtId="181" fontId="3" fillId="4" borderId="0" xfId="0" applyNumberFormat="1" applyFont="1" applyFill="1" applyAlignment="1">
      <alignment horizontal="right" vertical="center" wrapText="1"/>
    </xf>
    <xf numFmtId="175" fontId="8" fillId="4" borderId="0" xfId="0" applyNumberFormat="1" applyFont="1" applyFill="1" applyAlignment="1">
      <alignment horizontal="right" vertical="center" wrapText="1"/>
    </xf>
    <xf numFmtId="175" fontId="3" fillId="4" borderId="0" xfId="0" applyNumberFormat="1" applyFont="1" applyFill="1" applyAlignment="1">
      <alignment horizontal="right" vertical="center" wrapText="1"/>
    </xf>
    <xf numFmtId="175" fontId="11" fillId="4" borderId="3" xfId="0" applyNumberFormat="1" applyFont="1" applyFill="1" applyBorder="1" applyAlignment="1">
      <alignment horizontal="right" vertical="center" wrapText="1"/>
    </xf>
    <xf numFmtId="175" fontId="11" fillId="0" borderId="3" xfId="0" applyNumberFormat="1" applyFont="1" applyBorder="1" applyAlignment="1">
      <alignment horizontal="right" vertical="center" wrapText="1"/>
    </xf>
    <xf numFmtId="182" fontId="11" fillId="4" borderId="3" xfId="0" applyNumberFormat="1" applyFont="1" applyFill="1" applyBorder="1" applyAlignment="1">
      <alignment horizontal="right" vertical="center" wrapText="1"/>
    </xf>
    <xf numFmtId="0" fontId="19" fillId="0" borderId="0" xfId="1" applyFont="1"/>
    <xf numFmtId="0" fontId="20" fillId="0" borderId="0" xfId="2" applyFont="1"/>
    <xf numFmtId="0" fontId="20" fillId="0" borderId="0" xfId="2" applyFont="1" applyFill="1"/>
    <xf numFmtId="0" fontId="21" fillId="0" borderId="0" xfId="1" applyFont="1" applyAlignment="1">
      <alignment horizontal="center"/>
    </xf>
    <xf numFmtId="2" fontId="22" fillId="0" borderId="4" xfId="1" applyNumberFormat="1" applyFont="1" applyFill="1" applyBorder="1" applyAlignment="1"/>
    <xf numFmtId="0" fontId="23" fillId="0" borderId="5" xfId="1" applyFont="1" applyBorder="1"/>
    <xf numFmtId="0" fontId="23" fillId="0" borderId="0" xfId="1" applyFont="1" applyFill="1" applyBorder="1"/>
    <xf numFmtId="0" fontId="23" fillId="0" borderId="0" xfId="2" applyFont="1"/>
    <xf numFmtId="0" fontId="23" fillId="0" borderId="0" xfId="3" applyFont="1" applyAlignment="1" applyProtection="1">
      <alignment horizontal="left" indent="3"/>
    </xf>
    <xf numFmtId="0" fontId="23" fillId="0" borderId="0" xfId="1" applyFont="1"/>
    <xf numFmtId="49" fontId="23" fillId="0" borderId="0" xfId="1" applyNumberFormat="1" applyFont="1" applyAlignment="1">
      <alignment horizontal="right"/>
    </xf>
    <xf numFmtId="0" fontId="21" fillId="0" borderId="0" xfId="1" applyFont="1" applyFill="1" applyAlignment="1">
      <alignment horizontal="center"/>
    </xf>
    <xf numFmtId="0" fontId="23" fillId="0" borderId="0" xfId="2" applyFont="1" applyFill="1"/>
    <xf numFmtId="0" fontId="20" fillId="0" borderId="6" xfId="2" applyFont="1" applyBorder="1"/>
    <xf numFmtId="0" fontId="20" fillId="0" borderId="6" xfId="1" applyFont="1" applyFill="1" applyBorder="1"/>
    <xf numFmtId="0" fontId="23" fillId="0" borderId="0" xfId="1" applyFont="1" applyAlignment="1">
      <alignment horizontal="center"/>
    </xf>
    <xf numFmtId="0" fontId="23" fillId="0" borderId="0" xfId="1" applyFont="1" applyFill="1" applyAlignment="1">
      <alignment horizontal="center"/>
    </xf>
    <xf numFmtId="2" fontId="25" fillId="0" borderId="4" xfId="1" applyNumberFormat="1" applyFont="1" applyFill="1" applyBorder="1" applyAlignment="1"/>
    <xf numFmtId="0" fontId="26" fillId="0" borderId="4" xfId="1" applyFont="1" applyBorder="1" applyAlignment="1">
      <alignment horizontal="right"/>
    </xf>
    <xf numFmtId="0" fontId="20" fillId="0" borderId="4" xfId="2" applyFont="1" applyBorder="1"/>
    <xf numFmtId="0" fontId="27" fillId="0" borderId="0" xfId="3" applyFont="1" applyAlignment="1" applyProtection="1">
      <alignment horizontal="left" indent="1"/>
    </xf>
    <xf numFmtId="1" fontId="27" fillId="0" borderId="0" xfId="1" applyNumberFormat="1" applyFont="1" applyAlignment="1">
      <alignment horizontal="right"/>
    </xf>
    <xf numFmtId="0" fontId="28" fillId="0" borderId="6" xfId="1" applyFont="1" applyFill="1" applyBorder="1"/>
    <xf numFmtId="49" fontId="27" fillId="0" borderId="0" xfId="1" applyNumberFormat="1" applyFont="1" applyAlignment="1">
      <alignment horizontal="right"/>
    </xf>
    <xf numFmtId="0" fontId="27" fillId="0" borderId="0" xfId="1" applyFont="1" applyAlignment="1">
      <alignment horizontal="right"/>
    </xf>
    <xf numFmtId="0" fontId="27" fillId="0" borderId="0" xfId="2" applyFont="1"/>
    <xf numFmtId="0" fontId="27" fillId="0" borderId="0" xfId="1" applyFont="1" applyFill="1" applyAlignment="1">
      <alignment horizontal="right"/>
    </xf>
    <xf numFmtId="0" fontId="27" fillId="0" borderId="0" xfId="1" applyFont="1" applyFill="1"/>
    <xf numFmtId="0" fontId="27" fillId="0" borderId="0" xfId="2" applyFont="1" applyAlignment="1">
      <alignment horizontal="right"/>
    </xf>
    <xf numFmtId="49" fontId="19" fillId="0" borderId="0" xfId="3" applyNumberFormat="1" applyFont="1" applyAlignment="1" applyProtection="1"/>
    <xf numFmtId="0" fontId="23" fillId="0" borderId="4" xfId="1" applyFont="1" applyBorder="1"/>
    <xf numFmtId="49" fontId="29" fillId="0" borderId="0" xfId="3" applyNumberFormat="1" applyFont="1" applyAlignment="1" applyProtection="1"/>
    <xf numFmtId="49" fontId="29" fillId="0" borderId="0" xfId="3" applyNumberFormat="1" applyFont="1" applyAlignment="1" applyProtection="1">
      <alignment horizontal="left" indent="1"/>
    </xf>
    <xf numFmtId="0" fontId="27" fillId="0" borderId="0" xfId="1" applyFont="1" applyBorder="1"/>
    <xf numFmtId="0" fontId="23" fillId="0" borderId="0" xfId="1" applyFont="1" applyBorder="1"/>
    <xf numFmtId="0" fontId="20" fillId="0" borderId="0" xfId="2" applyFont="1" applyAlignment="1">
      <alignment horizontal="left" indent="1"/>
    </xf>
    <xf numFmtId="0" fontId="20" fillId="0" borderId="4" xfId="2" applyFont="1" applyBorder="1" applyAlignment="1">
      <alignment horizontal="right"/>
    </xf>
    <xf numFmtId="0" fontId="23" fillId="0" borderId="4" xfId="1" applyFont="1" applyFill="1" applyBorder="1"/>
    <xf numFmtId="1" fontId="30" fillId="0" borderId="0" xfId="1" applyNumberFormat="1" applyFont="1" applyAlignment="1">
      <alignment horizontal="right"/>
    </xf>
    <xf numFmtId="2" fontId="31" fillId="0" borderId="0" xfId="1" applyNumberFormat="1" applyFont="1" applyFill="1" applyBorder="1" applyAlignment="1">
      <alignment horizontal="left"/>
    </xf>
    <xf numFmtId="0" fontId="19" fillId="0" borderId="0" xfId="1" applyFont="1" applyAlignment="1">
      <alignment horizontal="right"/>
    </xf>
    <xf numFmtId="49" fontId="27" fillId="0" borderId="0" xfId="1" applyNumberFormat="1" applyFont="1" applyAlignment="1" applyProtection="1">
      <alignment horizontal="right"/>
      <protection locked="0"/>
    </xf>
    <xf numFmtId="1" fontId="29" fillId="0" borderId="0" xfId="1" applyNumberFormat="1" applyFont="1" applyAlignment="1">
      <alignment horizontal="right"/>
    </xf>
    <xf numFmtId="2" fontId="25" fillId="0" borderId="4" xfId="1" applyNumberFormat="1" applyFont="1" applyFill="1" applyBorder="1" applyAlignment="1">
      <alignment horizontal="left"/>
    </xf>
    <xf numFmtId="0" fontId="27" fillId="0" borderId="0" xfId="1" applyFont="1" applyBorder="1" applyAlignment="1">
      <alignment horizontal="right"/>
    </xf>
    <xf numFmtId="0" fontId="19" fillId="0" borderId="0" xfId="2" applyFont="1"/>
    <xf numFmtId="0" fontId="19" fillId="0" borderId="4" xfId="1" applyFont="1" applyFill="1" applyBorder="1" applyAlignment="1">
      <alignment horizontal="right"/>
    </xf>
    <xf numFmtId="1" fontId="27" fillId="0" borderId="0" xfId="1" applyNumberFormat="1" applyFont="1" applyFill="1" applyAlignment="1">
      <alignment horizontal="right"/>
    </xf>
    <xf numFmtId="0" fontId="0" fillId="0" borderId="0" xfId="0" applyAlignment="1">
      <alignment horizontal="justify" vertical="center"/>
    </xf>
    <xf numFmtId="0" fontId="2" fillId="2" borderId="0" xfId="0" applyFont="1" applyFill="1" applyAlignment="1">
      <alignment horizontal="justify" vertical="center" wrapText="1"/>
    </xf>
    <xf numFmtId="0" fontId="3" fillId="0" borderId="0" xfId="0" applyFont="1" applyAlignment="1">
      <alignment horizontal="justify" vertical="center" wrapText="1"/>
    </xf>
    <xf numFmtId="0" fontId="13" fillId="0" borderId="1" xfId="0" applyFont="1" applyFill="1" applyBorder="1" applyAlignment="1">
      <alignment horizontal="right" vertical="center" wrapText="1"/>
    </xf>
    <xf numFmtId="0" fontId="13" fillId="0" borderId="2" xfId="0" applyFont="1" applyFill="1" applyBorder="1" applyAlignment="1">
      <alignment horizontal="right" vertical="center" wrapText="1"/>
    </xf>
    <xf numFmtId="0" fontId="0" fillId="0" borderId="0" xfId="0"/>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0" borderId="2" xfId="0" applyFont="1" applyBorder="1" applyAlignment="1">
      <alignment wrapText="1"/>
    </xf>
    <xf numFmtId="0" fontId="0" fillId="0" borderId="0" xfId="0"/>
    <xf numFmtId="0" fontId="9" fillId="0" borderId="0" xfId="0" applyFont="1" applyBorder="1" applyAlignment="1">
      <alignment wrapText="1"/>
    </xf>
    <xf numFmtId="0" fontId="0" fillId="6" borderId="0" xfId="0" applyFill="1"/>
    <xf numFmtId="0" fontId="0" fillId="0" borderId="7" xfId="0" applyBorder="1"/>
    <xf numFmtId="165" fontId="3" fillId="4" borderId="7" xfId="0" applyNumberFormat="1" applyFont="1" applyFill="1" applyBorder="1" applyAlignment="1">
      <alignment vertical="center" wrapText="1"/>
    </xf>
    <xf numFmtId="165" fontId="3" fillId="4" borderId="0" xfId="0" applyNumberFormat="1" applyFont="1" applyFill="1" applyBorder="1" applyAlignment="1">
      <alignment vertical="center" wrapText="1"/>
    </xf>
    <xf numFmtId="0" fontId="0" fillId="0" borderId="0" xfId="0" applyBorder="1"/>
    <xf numFmtId="0" fontId="34" fillId="2" borderId="0" xfId="0" applyFont="1" applyFill="1" applyAlignment="1">
      <alignment horizontal="justify" vertical="center" wrapText="1"/>
    </xf>
    <xf numFmtId="0" fontId="0" fillId="0" borderId="0" xfId="0"/>
    <xf numFmtId="0" fontId="0" fillId="0" borderId="0" xfId="0"/>
    <xf numFmtId="0" fontId="0" fillId="0" borderId="0" xfId="0" applyFill="1"/>
    <xf numFmtId="0" fontId="13" fillId="2" borderId="0" xfId="4" applyFont="1" applyFill="1" applyAlignment="1">
      <alignment vertical="top" wrapText="1"/>
    </xf>
    <xf numFmtId="0" fontId="4" fillId="2" borderId="0" xfId="4" applyFont="1" applyFill="1" applyAlignment="1">
      <alignment horizontal="left" vertical="center" wrapText="1"/>
    </xf>
    <xf numFmtId="0" fontId="3" fillId="2" borderId="0" xfId="4" applyFont="1" applyFill="1" applyAlignment="1">
      <alignment horizontal="center" vertical="center" wrapText="1"/>
    </xf>
    <xf numFmtId="0" fontId="3" fillId="4" borderId="0" xfId="4" applyFont="1" applyFill="1" applyAlignment="1">
      <alignment horizontal="center" vertical="center" wrapText="1"/>
    </xf>
    <xf numFmtId="0" fontId="8" fillId="2" borderId="0" xfId="4" applyFont="1" applyFill="1" applyAlignment="1">
      <alignment horizontal="left" vertical="center" wrapText="1"/>
    </xf>
    <xf numFmtId="167" fontId="8" fillId="2" borderId="0" xfId="4" applyNumberFormat="1" applyFont="1" applyFill="1" applyAlignment="1">
      <alignment vertical="center" wrapText="1"/>
    </xf>
    <xf numFmtId="167" fontId="8" fillId="4" borderId="0" xfId="4" applyNumberFormat="1" applyFont="1" applyFill="1" applyAlignment="1">
      <alignment vertical="center" wrapText="1"/>
    </xf>
    <xf numFmtId="167" fontId="3" fillId="2" borderId="0" xfId="4" applyNumberFormat="1" applyFont="1" applyFill="1" applyAlignment="1">
      <alignment vertical="center" wrapText="1"/>
    </xf>
    <xf numFmtId="167" fontId="3" fillId="4" borderId="0" xfId="4" applyNumberFormat="1" applyFont="1" applyFill="1" applyAlignment="1">
      <alignment vertical="center" wrapText="1"/>
    </xf>
    <xf numFmtId="180" fontId="3" fillId="2" borderId="0" xfId="4" applyNumberFormat="1" applyFont="1" applyFill="1" applyAlignment="1">
      <alignment horizontal="right" vertical="center" wrapText="1"/>
    </xf>
    <xf numFmtId="0" fontId="5" fillId="3" borderId="0" xfId="4" applyFont="1" applyFill="1" applyAlignment="1">
      <alignment horizontal="center" vertical="center" wrapText="1"/>
    </xf>
    <xf numFmtId="0" fontId="8" fillId="4" borderId="0" xfId="4" applyFont="1" applyFill="1" applyAlignment="1">
      <alignment horizontal="right" vertical="center" wrapText="1"/>
    </xf>
    <xf numFmtId="0" fontId="9" fillId="0" borderId="7" xfId="4" applyBorder="1"/>
    <xf numFmtId="167" fontId="16" fillId="2" borderId="0" xfId="4" applyNumberFormat="1" applyFont="1" applyFill="1" applyAlignment="1">
      <alignment vertical="center" wrapText="1"/>
    </xf>
    <xf numFmtId="167" fontId="16" fillId="4" borderId="0" xfId="4" applyNumberFormat="1" applyFont="1" applyFill="1" applyAlignment="1">
      <alignment vertical="center" wrapText="1"/>
    </xf>
    <xf numFmtId="0" fontId="3" fillId="2" borderId="0" xfId="4" applyFont="1" applyFill="1" applyAlignment="1">
      <alignment vertical="center" wrapText="1"/>
    </xf>
    <xf numFmtId="0" fontId="8" fillId="0" borderId="0" xfId="0" applyFont="1" applyFill="1" applyAlignment="1">
      <alignment horizontal="left" vertical="center" wrapText="1"/>
    </xf>
    <xf numFmtId="167" fontId="8" fillId="0" borderId="0" xfId="0" applyNumberFormat="1" applyFont="1" applyFill="1" applyAlignment="1">
      <alignment vertical="center" wrapText="1"/>
    </xf>
    <xf numFmtId="0" fontId="8" fillId="0" borderId="0" xfId="0" applyFont="1" applyFill="1" applyAlignment="1">
      <alignment horizontal="left" vertical="center" wrapText="1" indent="1"/>
    </xf>
    <xf numFmtId="0" fontId="3" fillId="0" borderId="0" xfId="0" applyFont="1" applyFill="1" applyAlignment="1">
      <alignment horizontal="left" vertical="center" wrapText="1" indent="2"/>
    </xf>
    <xf numFmtId="167" fontId="3" fillId="0" borderId="0" xfId="0" applyNumberFormat="1" applyFont="1" applyFill="1" applyAlignment="1">
      <alignment vertical="center" wrapText="1"/>
    </xf>
    <xf numFmtId="0" fontId="10" fillId="0" borderId="0" xfId="0" applyFont="1" applyFill="1" applyAlignment="1">
      <alignment horizontal="left" vertical="center" wrapText="1"/>
    </xf>
    <xf numFmtId="166" fontId="10" fillId="0" borderId="0" xfId="0" applyNumberFormat="1" applyFont="1" applyFill="1" applyAlignment="1">
      <alignment horizontal="right" vertical="center" wrapText="1"/>
    </xf>
    <xf numFmtId="0" fontId="3" fillId="0" borderId="0" xfId="0" applyFont="1" applyFill="1" applyAlignment="1">
      <alignment horizontal="left" vertical="center" wrapText="1" indent="1"/>
    </xf>
    <xf numFmtId="165" fontId="8" fillId="0" borderId="0" xfId="0" applyNumberFormat="1" applyFont="1" applyFill="1" applyAlignment="1">
      <alignment vertical="center" wrapText="1"/>
    </xf>
    <xf numFmtId="165" fontId="3" fillId="0" borderId="0" xfId="0" applyNumberFormat="1" applyFont="1" applyFill="1" applyAlignment="1">
      <alignment vertical="center" wrapText="1"/>
    </xf>
    <xf numFmtId="0" fontId="3" fillId="0" borderId="0" xfId="0" applyFont="1" applyFill="1" applyAlignment="1">
      <alignment horizontal="left" vertical="center" wrapText="1" indent="5"/>
    </xf>
    <xf numFmtId="0" fontId="3" fillId="0" borderId="0" xfId="0" applyFont="1" applyFill="1" applyAlignment="1">
      <alignment horizontal="left" vertical="center" wrapText="1" indent="6"/>
    </xf>
    <xf numFmtId="0" fontId="3" fillId="0" borderId="0" xfId="0" applyFont="1" applyFill="1" applyAlignment="1">
      <alignment horizontal="left" vertical="center" wrapText="1" indent="4"/>
    </xf>
    <xf numFmtId="166" fontId="8" fillId="0" borderId="0" xfId="0" applyNumberFormat="1" applyFont="1" applyFill="1" applyAlignment="1">
      <alignment horizontal="right" vertical="center" wrapText="1"/>
    </xf>
    <xf numFmtId="166" fontId="3" fillId="0" borderId="0" xfId="0" applyNumberFormat="1" applyFont="1" applyFill="1" applyAlignment="1">
      <alignment horizontal="right" vertical="center" wrapText="1"/>
    </xf>
    <xf numFmtId="0" fontId="0" fillId="0" borderId="0" xfId="0"/>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0" borderId="2" xfId="0" applyFont="1" applyBorder="1" applyAlignment="1">
      <alignment wrapText="1"/>
    </xf>
    <xf numFmtId="0" fontId="0" fillId="0" borderId="0" xfId="0"/>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0" borderId="2" xfId="0" applyFont="1" applyBorder="1" applyAlignment="1">
      <alignment wrapText="1"/>
    </xf>
    <xf numFmtId="0" fontId="3" fillId="0" borderId="0" xfId="0" applyFont="1" applyFill="1" applyAlignment="1">
      <alignment horizontal="right" vertical="center" wrapText="1"/>
    </xf>
    <xf numFmtId="0" fontId="9" fillId="0" borderId="2" xfId="0" applyFont="1" applyFill="1" applyBorder="1" applyAlignment="1">
      <alignment wrapText="1"/>
    </xf>
    <xf numFmtId="168" fontId="3" fillId="0" borderId="0" xfId="0" applyNumberFormat="1" applyFont="1" applyFill="1" applyAlignment="1">
      <alignment vertical="center" wrapText="1"/>
    </xf>
    <xf numFmtId="0" fontId="4" fillId="0" borderId="0" xfId="0" applyFont="1" applyFill="1" applyAlignment="1">
      <alignment horizontal="left" vertical="center" wrapText="1"/>
    </xf>
    <xf numFmtId="0" fontId="3" fillId="0" borderId="0" xfId="0" applyFont="1" applyFill="1" applyAlignment="1">
      <alignment horizontal="center" vertical="center" wrapText="1"/>
    </xf>
    <xf numFmtId="0" fontId="14" fillId="0" borderId="1" xfId="0" applyFont="1" applyFill="1" applyBorder="1" applyAlignment="1">
      <alignment horizontal="right" vertical="center" wrapText="1"/>
    </xf>
    <xf numFmtId="0" fontId="8" fillId="0" borderId="3" xfId="0" applyFont="1" applyFill="1" applyBorder="1" applyAlignment="1">
      <alignment horizontal="left" vertical="center" wrapText="1"/>
    </xf>
    <xf numFmtId="165" fontId="8" fillId="0" borderId="3" xfId="0" applyNumberFormat="1" applyFont="1" applyFill="1" applyBorder="1" applyAlignment="1">
      <alignment vertical="center" wrapText="1"/>
    </xf>
    <xf numFmtId="0" fontId="9" fillId="0" borderId="3" xfId="0" applyFont="1" applyFill="1" applyBorder="1" applyAlignment="1">
      <alignment wrapText="1"/>
    </xf>
    <xf numFmtId="0" fontId="3" fillId="0" borderId="0" xfId="0" applyFont="1" applyFill="1" applyAlignment="1">
      <alignment horizontal="left" vertical="center" wrapText="1"/>
    </xf>
    <xf numFmtId="0" fontId="3" fillId="0" borderId="0" xfId="0" applyFont="1" applyFill="1" applyBorder="1" applyAlignment="1">
      <alignment horizontal="left" vertical="center" wrapText="1" indent="2"/>
    </xf>
    <xf numFmtId="165" fontId="3" fillId="0" borderId="0" xfId="0" applyNumberFormat="1" applyFont="1" applyFill="1" applyBorder="1" applyAlignment="1">
      <alignment vertical="center" wrapText="1"/>
    </xf>
    <xf numFmtId="0" fontId="9" fillId="0" borderId="7" xfId="0" applyFont="1" applyFill="1" applyBorder="1" applyAlignment="1">
      <alignment wrapText="1"/>
    </xf>
    <xf numFmtId="0" fontId="28" fillId="0" borderId="0" xfId="1" applyFont="1" applyBorder="1" applyAlignment="1">
      <alignment vertical="center"/>
    </xf>
    <xf numFmtId="0" fontId="39" fillId="0" borderId="0" xfId="1" applyFont="1" applyAlignment="1">
      <alignment vertical="center"/>
    </xf>
    <xf numFmtId="0" fontId="0" fillId="0" borderId="0" xfId="0"/>
    <xf numFmtId="0" fontId="9" fillId="0" borderId="0" xfId="4"/>
    <xf numFmtId="0" fontId="3" fillId="2" borderId="0" xfId="4" applyFont="1" applyFill="1" applyAlignment="1">
      <alignment horizontal="left" vertical="center" wrapText="1"/>
    </xf>
    <xf numFmtId="0" fontId="4" fillId="2" borderId="0" xfId="4" applyFont="1" applyFill="1" applyAlignment="1">
      <alignment vertical="center" wrapText="1"/>
    </xf>
    <xf numFmtId="184" fontId="9" fillId="0" borderId="0" xfId="4" applyNumberFormat="1"/>
    <xf numFmtId="0" fontId="6" fillId="2" borderId="1" xfId="4" applyFont="1" applyFill="1" applyBorder="1" applyAlignment="1">
      <alignment horizontal="right" vertical="center" wrapText="1"/>
    </xf>
    <xf numFmtId="0" fontId="9" fillId="0" borderId="2" xfId="4" applyBorder="1" applyAlignment="1">
      <alignment wrapText="1"/>
    </xf>
    <xf numFmtId="0" fontId="7" fillId="2" borderId="2" xfId="4" applyFont="1" applyFill="1" applyBorder="1" applyAlignment="1">
      <alignment vertical="center" wrapText="1"/>
    </xf>
    <xf numFmtId="0" fontId="3" fillId="2" borderId="0" xfId="4" applyFont="1" applyFill="1" applyAlignment="1">
      <alignment horizontal="left" vertical="center" wrapText="1" indent="2"/>
    </xf>
    <xf numFmtId="0" fontId="3" fillId="2" borderId="0" xfId="4" applyFont="1" applyFill="1" applyAlignment="1">
      <alignment horizontal="left" vertical="center" wrapText="1" indent="4"/>
    </xf>
    <xf numFmtId="0" fontId="3" fillId="2" borderId="0" xfId="4" applyFont="1" applyFill="1" applyAlignment="1">
      <alignment horizontal="left" vertical="center" wrapText="1" indent="5"/>
    </xf>
    <xf numFmtId="0" fontId="3" fillId="2" borderId="1" xfId="4" applyFont="1" applyFill="1" applyBorder="1" applyAlignment="1">
      <alignment horizontal="left" vertical="center" wrapText="1" indent="2"/>
    </xf>
    <xf numFmtId="0" fontId="8" fillId="2" borderId="2" xfId="4" applyFont="1" applyFill="1" applyBorder="1" applyAlignment="1">
      <alignment horizontal="left" vertical="center" wrapText="1"/>
    </xf>
    <xf numFmtId="0" fontId="8" fillId="2" borderId="3" xfId="4" applyFont="1" applyFill="1" applyBorder="1" applyAlignment="1">
      <alignment horizontal="left" vertical="center" wrapText="1"/>
    </xf>
    <xf numFmtId="0" fontId="9" fillId="0" borderId="3" xfId="4" applyBorder="1" applyAlignment="1">
      <alignment wrapText="1"/>
    </xf>
    <xf numFmtId="0" fontId="33" fillId="0" borderId="0" xfId="4" applyFont="1"/>
    <xf numFmtId="0" fontId="8" fillId="2" borderId="0" xfId="4" applyFont="1" applyFill="1" applyAlignment="1">
      <alignment horizontal="left" vertical="center" wrapText="1" indent="1"/>
    </xf>
    <xf numFmtId="0" fontId="3" fillId="2" borderId="0" xfId="4" applyFont="1" applyFill="1" applyAlignment="1">
      <alignment horizontal="left" vertical="center" wrapText="1" indent="1"/>
    </xf>
    <xf numFmtId="0" fontId="3" fillId="0" borderId="0" xfId="4" applyFont="1" applyFill="1" applyAlignment="1">
      <alignment horizontal="left" vertical="center" wrapText="1" indent="2"/>
    </xf>
    <xf numFmtId="0" fontId="9" fillId="0" borderId="0" xfId="4" applyFill="1"/>
    <xf numFmtId="0" fontId="3" fillId="0" borderId="1" xfId="4" applyFont="1" applyFill="1" applyBorder="1" applyAlignment="1">
      <alignment horizontal="left" vertical="center" wrapText="1" indent="2"/>
    </xf>
    <xf numFmtId="0" fontId="3" fillId="2" borderId="0" xfId="4" applyFont="1" applyFill="1" applyAlignment="1">
      <alignment horizontal="right" vertical="center" wrapText="1"/>
    </xf>
    <xf numFmtId="0" fontId="3" fillId="4" borderId="0" xfId="4" applyFont="1" applyFill="1" applyAlignment="1">
      <alignment horizontal="right" vertical="center" wrapText="1"/>
    </xf>
    <xf numFmtId="0" fontId="10" fillId="2" borderId="0" xfId="4" applyFont="1" applyFill="1" applyAlignment="1">
      <alignment horizontal="left" vertical="center" wrapText="1" indent="1"/>
    </xf>
    <xf numFmtId="167" fontId="10" fillId="2" borderId="0" xfId="4" applyNumberFormat="1" applyFont="1" applyFill="1" applyAlignment="1">
      <alignment vertical="center" wrapText="1"/>
    </xf>
    <xf numFmtId="167" fontId="10" fillId="4" borderId="0" xfId="4" applyNumberFormat="1" applyFont="1" applyFill="1" applyAlignment="1">
      <alignment vertical="center" wrapText="1"/>
    </xf>
    <xf numFmtId="0" fontId="10" fillId="2" borderId="0" xfId="4" applyFont="1" applyFill="1" applyAlignment="1">
      <alignment horizontal="left" vertical="center" wrapText="1"/>
    </xf>
    <xf numFmtId="166" fontId="10" fillId="2" borderId="0" xfId="4" applyNumberFormat="1" applyFont="1" applyFill="1" applyAlignment="1">
      <alignment horizontal="right" vertical="center" wrapText="1"/>
    </xf>
    <xf numFmtId="166" fontId="10" fillId="4" borderId="0" xfId="4" applyNumberFormat="1" applyFont="1" applyFill="1" applyAlignment="1">
      <alignment horizontal="right" vertical="center" wrapText="1"/>
    </xf>
    <xf numFmtId="185" fontId="40" fillId="0" borderId="7" xfId="1" applyNumberFormat="1" applyFont="1" applyBorder="1" applyAlignment="1">
      <alignment vertical="center"/>
    </xf>
    <xf numFmtId="185" fontId="18" fillId="0" borderId="0" xfId="1" applyNumberFormat="1" applyFont="1" applyAlignment="1">
      <alignment horizontal="center" vertical="center"/>
    </xf>
    <xf numFmtId="185" fontId="39" fillId="0" borderId="0" xfId="1" applyNumberFormat="1" applyFont="1" applyAlignment="1">
      <alignment horizontal="center" vertical="center"/>
    </xf>
    <xf numFmtId="169" fontId="8" fillId="2" borderId="0" xfId="4" applyNumberFormat="1" applyFont="1" applyFill="1" applyAlignment="1">
      <alignment vertical="center" wrapText="1"/>
    </xf>
    <xf numFmtId="169" fontId="8" fillId="4" borderId="0" xfId="4" applyNumberFormat="1" applyFont="1" applyFill="1" applyAlignment="1">
      <alignment vertical="center" wrapText="1"/>
    </xf>
    <xf numFmtId="0" fontId="4" fillId="2" borderId="0" xfId="4" applyFont="1" applyFill="1" applyAlignment="1">
      <alignment horizontal="left" vertical="center" wrapText="1" indent="1"/>
    </xf>
    <xf numFmtId="169" fontId="4" fillId="2" borderId="0" xfId="4" applyNumberFormat="1" applyFont="1" applyFill="1" applyAlignment="1">
      <alignment vertical="center" wrapText="1"/>
    </xf>
    <xf numFmtId="169" fontId="4" fillId="4" borderId="0" xfId="4" applyNumberFormat="1" applyFont="1" applyFill="1" applyAlignment="1">
      <alignment vertical="center" wrapText="1"/>
    </xf>
    <xf numFmtId="0" fontId="11" fillId="2" borderId="0" xfId="4" applyFont="1" applyFill="1" applyAlignment="1">
      <alignment horizontal="left" vertical="center" wrapText="1"/>
    </xf>
    <xf numFmtId="167" fontId="11" fillId="2" borderId="0" xfId="4" applyNumberFormat="1" applyFont="1" applyFill="1" applyAlignment="1">
      <alignment vertical="center" wrapText="1"/>
    </xf>
    <xf numFmtId="167" fontId="11" fillId="4" borderId="0" xfId="4" applyNumberFormat="1" applyFont="1" applyFill="1" applyAlignment="1">
      <alignment vertical="center" wrapText="1"/>
    </xf>
    <xf numFmtId="0" fontId="3" fillId="5" borderId="0" xfId="4" applyFont="1" applyFill="1" applyAlignment="1">
      <alignment horizontal="left" vertical="center" wrapText="1"/>
    </xf>
    <xf numFmtId="0" fontId="9" fillId="5" borderId="0" xfId="4" applyFill="1"/>
    <xf numFmtId="0" fontId="4" fillId="5" borderId="0" xfId="4" applyFont="1" applyFill="1" applyAlignment="1">
      <alignment horizontal="left" vertical="center" wrapText="1"/>
    </xf>
    <xf numFmtId="0" fontId="12" fillId="2" borderId="0" xfId="4" applyFont="1" applyFill="1" applyAlignment="1">
      <alignment horizontal="left" wrapText="1"/>
    </xf>
    <xf numFmtId="0" fontId="12" fillId="2" borderId="0" xfId="4" applyFont="1" applyFill="1" applyAlignment="1">
      <alignment wrapText="1"/>
    </xf>
    <xf numFmtId="0" fontId="23" fillId="0" borderId="0" xfId="1" applyFont="1" applyAlignment="1">
      <alignment horizontal="left" vertical="center"/>
    </xf>
    <xf numFmtId="0" fontId="28" fillId="0" borderId="0" xfId="1" quotePrefix="1" applyFont="1" applyAlignment="1">
      <alignment horizontal="left" vertical="center"/>
    </xf>
    <xf numFmtId="0" fontId="28" fillId="0" borderId="0" xfId="1" quotePrefix="1" applyFont="1" applyAlignment="1">
      <alignment horizontal="left" vertical="center" wrapText="1"/>
    </xf>
    <xf numFmtId="0" fontId="28" fillId="0" borderId="0" xfId="1" quotePrefix="1" applyFont="1" applyAlignment="1">
      <alignment vertical="center" wrapText="1"/>
    </xf>
    <xf numFmtId="0" fontId="23" fillId="0" borderId="0" xfId="1" quotePrefix="1" applyFont="1" applyAlignment="1">
      <alignment horizontal="left" vertical="center"/>
    </xf>
    <xf numFmtId="0" fontId="37" fillId="0" borderId="0" xfId="4" applyFont="1"/>
    <xf numFmtId="167" fontId="4" fillId="2" borderId="0" xfId="4" applyNumberFormat="1" applyFont="1" applyFill="1" applyAlignment="1">
      <alignment vertical="center" wrapText="1"/>
    </xf>
    <xf numFmtId="0" fontId="23" fillId="0" borderId="0" xfId="1" quotePrefix="1" applyFont="1" applyAlignment="1">
      <alignment vertical="center" wrapText="1"/>
    </xf>
    <xf numFmtId="171" fontId="3" fillId="2" borderId="0" xfId="4" applyNumberFormat="1" applyFont="1" applyFill="1" applyAlignment="1">
      <alignment horizontal="right" vertical="center" wrapText="1"/>
    </xf>
    <xf numFmtId="171" fontId="3" fillId="4" borderId="0" xfId="4" applyNumberFormat="1" applyFont="1" applyFill="1" applyAlignment="1">
      <alignment horizontal="right" vertical="center" wrapText="1"/>
    </xf>
    <xf numFmtId="172" fontId="3" fillId="2" borderId="0" xfId="4" applyNumberFormat="1" applyFont="1" applyFill="1" applyAlignment="1">
      <alignment horizontal="right" vertical="center" wrapText="1"/>
    </xf>
    <xf numFmtId="172" fontId="3" fillId="4" borderId="0" xfId="4" applyNumberFormat="1" applyFont="1" applyFill="1" applyAlignment="1">
      <alignment horizontal="right" vertical="center" wrapText="1"/>
    </xf>
    <xf numFmtId="173" fontId="3" fillId="2" borderId="0" xfId="4" applyNumberFormat="1" applyFont="1" applyFill="1" applyAlignment="1">
      <alignment horizontal="right" vertical="center" wrapText="1"/>
    </xf>
    <xf numFmtId="173" fontId="3" fillId="4" borderId="0" xfId="4" applyNumberFormat="1" applyFont="1" applyFill="1" applyAlignment="1">
      <alignment horizontal="right" vertical="center" wrapText="1"/>
    </xf>
    <xf numFmtId="174" fontId="3" fillId="2" borderId="0" xfId="4" applyNumberFormat="1" applyFont="1" applyFill="1" applyAlignment="1">
      <alignment horizontal="center" vertical="center" wrapText="1"/>
    </xf>
    <xf numFmtId="175" fontId="3" fillId="2" borderId="0" xfId="4" applyNumberFormat="1" applyFont="1" applyFill="1" applyAlignment="1">
      <alignment horizontal="center" vertical="center" wrapText="1"/>
    </xf>
    <xf numFmtId="176" fontId="3" fillId="2" borderId="0" xfId="4" applyNumberFormat="1" applyFont="1" applyFill="1" applyAlignment="1">
      <alignment horizontal="center" vertical="center" wrapText="1"/>
    </xf>
    <xf numFmtId="0" fontId="3" fillId="2" borderId="1" xfId="4" applyFont="1" applyFill="1" applyBorder="1" applyAlignment="1">
      <alignment horizontal="left" vertical="center" wrapText="1"/>
    </xf>
    <xf numFmtId="174" fontId="3" fillId="2" borderId="1" xfId="4" applyNumberFormat="1" applyFont="1" applyFill="1" applyBorder="1" applyAlignment="1">
      <alignment horizontal="center" vertical="center" wrapText="1"/>
    </xf>
    <xf numFmtId="175" fontId="3" fillId="2" borderId="1" xfId="4" applyNumberFormat="1" applyFont="1" applyFill="1" applyBorder="1" applyAlignment="1">
      <alignment horizontal="center" vertical="center" wrapText="1"/>
    </xf>
    <xf numFmtId="0" fontId="3" fillId="2" borderId="1" xfId="4" applyFont="1" applyFill="1" applyBorder="1" applyAlignment="1">
      <alignment horizontal="center" vertical="center" wrapText="1"/>
    </xf>
    <xf numFmtId="176" fontId="3" fillId="2" borderId="1" xfId="4" applyNumberFormat="1" applyFont="1" applyFill="1" applyBorder="1" applyAlignment="1">
      <alignment horizontal="center" vertical="center" wrapText="1"/>
    </xf>
    <xf numFmtId="0" fontId="4" fillId="0" borderId="0" xfId="4" applyFont="1" applyAlignment="1">
      <alignment wrapText="1"/>
    </xf>
    <xf numFmtId="0" fontId="9" fillId="0" borderId="0" xfId="4" applyAlignment="1">
      <alignment wrapText="1"/>
    </xf>
    <xf numFmtId="0" fontId="11" fillId="2" borderId="3" xfId="4" applyFont="1" applyFill="1" applyBorder="1" applyAlignment="1">
      <alignment horizontal="left" vertical="center" wrapText="1"/>
    </xf>
    <xf numFmtId="0" fontId="13" fillId="2" borderId="0" xfId="4" applyFont="1" applyFill="1" applyAlignment="1">
      <alignment vertical="center" wrapText="1"/>
    </xf>
    <xf numFmtId="0" fontId="2" fillId="2" borderId="1" xfId="4" applyFont="1" applyFill="1" applyBorder="1" applyAlignment="1">
      <alignment horizontal="center" vertical="center" wrapText="1"/>
    </xf>
    <xf numFmtId="0" fontId="12" fillId="2" borderId="2" xfId="4" applyFont="1" applyFill="1" applyBorder="1" applyAlignment="1">
      <alignment horizontal="left" vertical="center" wrapText="1" indent="1"/>
    </xf>
    <xf numFmtId="0" fontId="12" fillId="2" borderId="2" xfId="4" applyFont="1" applyFill="1" applyBorder="1" applyAlignment="1">
      <alignment vertical="center" wrapText="1"/>
    </xf>
    <xf numFmtId="0" fontId="11" fillId="2" borderId="0" xfId="4" applyFont="1" applyFill="1" applyAlignment="1">
      <alignment horizontal="right" vertical="center" wrapText="1"/>
    </xf>
    <xf numFmtId="0" fontId="2" fillId="2" borderId="0" xfId="4" applyFont="1" applyFill="1" applyAlignment="1">
      <alignment horizontal="left" vertical="center" wrapText="1"/>
    </xf>
    <xf numFmtId="180" fontId="3" fillId="0" borderId="0" xfId="4" applyNumberFormat="1" applyFont="1" applyAlignment="1">
      <alignment horizontal="right" vertical="center" wrapText="1"/>
    </xf>
    <xf numFmtId="0" fontId="3" fillId="0" borderId="0" xfId="4" applyFont="1" applyAlignment="1">
      <alignment horizontal="left" vertical="center" wrapText="1"/>
    </xf>
    <xf numFmtId="0" fontId="8" fillId="0" borderId="7" xfId="4" applyFont="1" applyBorder="1" applyAlignment="1">
      <alignment horizontal="left" vertical="center" wrapText="1"/>
    </xf>
    <xf numFmtId="180" fontId="8" fillId="0" borderId="7" xfId="4" applyNumberFormat="1" applyFont="1" applyBorder="1" applyAlignment="1">
      <alignment horizontal="right" vertical="center" wrapText="1"/>
    </xf>
    <xf numFmtId="167" fontId="8" fillId="0" borderId="7" xfId="4" applyNumberFormat="1" applyFont="1" applyBorder="1" applyAlignment="1">
      <alignment vertical="center" wrapText="1"/>
    </xf>
    <xf numFmtId="0" fontId="8" fillId="0" borderId="0" xfId="4" applyFont="1" applyAlignment="1">
      <alignment horizontal="left" vertical="center" wrapText="1"/>
    </xf>
    <xf numFmtId="167" fontId="8" fillId="0" borderId="0" xfId="4" applyNumberFormat="1" applyFont="1" applyAlignment="1">
      <alignment vertical="center" wrapText="1"/>
    </xf>
    <xf numFmtId="0" fontId="28" fillId="0" borderId="0" xfId="1" applyFont="1" applyAlignment="1">
      <alignment vertical="center"/>
    </xf>
    <xf numFmtId="0" fontId="41" fillId="0" borderId="0" xfId="1" applyFont="1" applyAlignment="1">
      <alignment vertical="top"/>
    </xf>
    <xf numFmtId="185" fontId="36" fillId="0" borderId="0" xfId="1" applyNumberFormat="1" applyFont="1" applyAlignment="1">
      <alignment vertical="center"/>
    </xf>
    <xf numFmtId="0" fontId="43" fillId="0" borderId="0" xfId="1" applyFont="1" applyAlignment="1">
      <alignment horizontal="centerContinuous" vertical="center"/>
    </xf>
    <xf numFmtId="0" fontId="20" fillId="0" borderId="0" xfId="1" applyFont="1"/>
    <xf numFmtId="186" fontId="28" fillId="4" borderId="0" xfId="1" applyNumberFormat="1" applyFont="1" applyFill="1" applyAlignment="1">
      <alignment horizontal="right" vertical="center"/>
    </xf>
    <xf numFmtId="186" fontId="28" fillId="0" borderId="0" xfId="1" applyNumberFormat="1" applyFont="1" applyAlignment="1">
      <alignment horizontal="right" vertical="center"/>
    </xf>
    <xf numFmtId="185" fontId="44" fillId="0" borderId="7" xfId="1" applyNumberFormat="1" applyFont="1" applyBorder="1" applyAlignment="1">
      <alignment vertical="center"/>
    </xf>
    <xf numFmtId="187" fontId="23" fillId="0" borderId="0" xfId="1" applyNumberFormat="1" applyFont="1" applyAlignment="1">
      <alignment horizontal="right" vertical="center"/>
    </xf>
    <xf numFmtId="187" fontId="28" fillId="0" borderId="0" xfId="1" applyNumberFormat="1" applyFont="1" applyAlignment="1">
      <alignment horizontal="right" vertical="center"/>
    </xf>
    <xf numFmtId="0" fontId="28" fillId="0" borderId="0" xfId="1" applyFont="1"/>
    <xf numFmtId="0" fontId="20" fillId="0" borderId="0" xfId="1" applyFont="1" applyAlignment="1">
      <alignment vertical="center" wrapText="1"/>
    </xf>
    <xf numFmtId="0" fontId="20" fillId="0" borderId="0" xfId="1" applyFont="1" applyAlignment="1">
      <alignment vertical="center"/>
    </xf>
    <xf numFmtId="185" fontId="36" fillId="0" borderId="0" xfId="1" applyNumberFormat="1" applyFont="1"/>
    <xf numFmtId="185" fontId="41" fillId="0" borderId="0" xfId="1" applyNumberFormat="1" applyFont="1" applyAlignment="1">
      <alignment horizontal="center" vertical="center"/>
    </xf>
    <xf numFmtId="49" fontId="41" fillId="0" borderId="7" xfId="1" applyNumberFormat="1" applyFont="1" applyBorder="1" applyAlignment="1">
      <alignment horizontal="right" vertical="center"/>
    </xf>
    <xf numFmtId="187" fontId="28" fillId="4" borderId="0" xfId="1" applyNumberFormat="1" applyFont="1" applyFill="1" applyAlignment="1">
      <alignment horizontal="right" vertical="center"/>
    </xf>
    <xf numFmtId="0" fontId="19" fillId="0" borderId="0" xfId="1" applyFont="1" applyAlignment="1">
      <alignment vertical="center"/>
    </xf>
    <xf numFmtId="187" fontId="28" fillId="4" borderId="8" xfId="1" applyNumberFormat="1" applyFont="1" applyFill="1" applyBorder="1" applyAlignment="1">
      <alignment horizontal="right" vertical="center"/>
    </xf>
    <xf numFmtId="187" fontId="28" fillId="0" borderId="8" xfId="1" applyNumberFormat="1" applyFont="1" applyBorder="1" applyAlignment="1">
      <alignment horizontal="right" vertical="center"/>
    </xf>
    <xf numFmtId="0" fontId="23" fillId="0" borderId="0" xfId="1" applyFont="1" applyAlignment="1">
      <alignment vertical="center"/>
    </xf>
    <xf numFmtId="0" fontId="3" fillId="2" borderId="0" xfId="9" applyFont="1" applyFill="1" applyAlignment="1">
      <alignment horizontal="center" vertical="center" wrapText="1"/>
    </xf>
    <xf numFmtId="0" fontId="3" fillId="4" borderId="0" xfId="9" applyFont="1" applyFill="1" applyAlignment="1">
      <alignment horizontal="center" vertical="center" wrapText="1"/>
    </xf>
    <xf numFmtId="185" fontId="36" fillId="0" borderId="7" xfId="1" applyNumberFormat="1" applyFont="1" applyBorder="1" applyAlignment="1">
      <alignment vertical="center"/>
    </xf>
    <xf numFmtId="0" fontId="23" fillId="0" borderId="7" xfId="1" applyFont="1" applyBorder="1" applyAlignment="1">
      <alignment horizontal="left" vertical="center"/>
    </xf>
    <xf numFmtId="0" fontId="36" fillId="0" borderId="0" xfId="1" applyFont="1" applyAlignment="1">
      <alignment horizontal="left" vertical="top" wrapText="1"/>
    </xf>
    <xf numFmtId="0" fontId="18" fillId="0" borderId="0" xfId="1" applyFont="1" applyAlignment="1">
      <alignment horizontal="centerContinuous" vertical="center"/>
    </xf>
    <xf numFmtId="0" fontId="28" fillId="0" borderId="8" xfId="1" applyFont="1" applyBorder="1" applyAlignment="1">
      <alignment vertical="center"/>
    </xf>
    <xf numFmtId="0" fontId="9" fillId="0" borderId="0" xfId="0" applyFont="1" applyFill="1" applyBorder="1" applyAlignment="1">
      <alignment wrapText="1"/>
    </xf>
    <xf numFmtId="0" fontId="13" fillId="0" borderId="0" xfId="0" applyFont="1" applyFill="1" applyBorder="1" applyAlignment="1">
      <alignment horizontal="right" vertical="center" wrapText="1"/>
    </xf>
    <xf numFmtId="0" fontId="3" fillId="0" borderId="0" xfId="4" applyFont="1" applyFill="1" applyAlignment="1">
      <alignment horizontal="left" vertical="center" wrapText="1" indent="1"/>
    </xf>
    <xf numFmtId="0" fontId="3" fillId="0" borderId="0" xfId="4" applyFont="1" applyFill="1" applyAlignment="1">
      <alignment horizontal="left" vertical="center" wrapText="1" indent="3"/>
    </xf>
    <xf numFmtId="9" fontId="8" fillId="2" borderId="0" xfId="4" applyNumberFormat="1" applyFont="1" applyFill="1" applyAlignment="1">
      <alignment horizontal="right" vertical="center" wrapText="1"/>
    </xf>
    <xf numFmtId="9" fontId="9" fillId="0" borderId="0" xfId="4" applyNumberFormat="1"/>
    <xf numFmtId="9" fontId="3" fillId="2" borderId="0" xfId="4" applyNumberFormat="1" applyFont="1" applyFill="1" applyAlignment="1">
      <alignment horizontal="right" vertical="center" wrapText="1"/>
    </xf>
    <xf numFmtId="9" fontId="3" fillId="0" borderId="0" xfId="4" applyNumberFormat="1" applyFont="1" applyFill="1" applyAlignment="1">
      <alignment horizontal="right" vertical="center" wrapText="1"/>
    </xf>
    <xf numFmtId="9" fontId="7" fillId="0" borderId="0" xfId="4" applyNumberFormat="1" applyFont="1" applyFill="1" applyAlignment="1">
      <alignment horizontal="right" vertical="center" wrapText="1"/>
    </xf>
    <xf numFmtId="9" fontId="7" fillId="2" borderId="0" xfId="4" applyNumberFormat="1" applyFont="1" applyFill="1" applyAlignment="1">
      <alignment horizontal="right" vertical="center" wrapText="1"/>
    </xf>
    <xf numFmtId="0" fontId="0" fillId="0" borderId="0" xfId="0"/>
    <xf numFmtId="0" fontId="0" fillId="0" borderId="0" xfId="0" applyFill="1"/>
    <xf numFmtId="167" fontId="8" fillId="0" borderId="0" xfId="4" applyNumberFormat="1" applyFont="1" applyFill="1" applyAlignment="1">
      <alignment vertical="center" wrapText="1"/>
    </xf>
    <xf numFmtId="167" fontId="3" fillId="0" borderId="0" xfId="4" applyNumberFormat="1" applyFont="1" applyFill="1" applyAlignment="1">
      <alignment vertical="center" wrapText="1"/>
    </xf>
    <xf numFmtId="0" fontId="46" fillId="0" borderId="0" xfId="0" applyFont="1"/>
    <xf numFmtId="0" fontId="47" fillId="0" borderId="0" xfId="0" applyFont="1"/>
    <xf numFmtId="0" fontId="9" fillId="0" borderId="0" xfId="4"/>
    <xf numFmtId="0" fontId="9" fillId="0" borderId="0" xfId="4"/>
    <xf numFmtId="0" fontId="3" fillId="2" borderId="0" xfId="9" applyFont="1" applyFill="1" applyBorder="1" applyAlignment="1">
      <alignment horizontal="left" vertical="center" wrapText="1" indent="2"/>
    </xf>
    <xf numFmtId="165" fontId="8" fillId="2" borderId="0" xfId="0" applyNumberFormat="1" applyFont="1" applyFill="1" applyBorder="1" applyAlignment="1">
      <alignment vertical="center" wrapText="1"/>
    </xf>
    <xf numFmtId="0" fontId="8" fillId="2" borderId="9" xfId="0" applyFont="1" applyFill="1" applyBorder="1" applyAlignment="1">
      <alignment horizontal="left" vertical="center" wrapText="1" indent="1"/>
    </xf>
    <xf numFmtId="165" fontId="8" fillId="2" borderId="9" xfId="0" applyNumberFormat="1" applyFont="1" applyFill="1" applyBorder="1" applyAlignment="1">
      <alignment vertical="center" wrapText="1"/>
    </xf>
    <xf numFmtId="0" fontId="9" fillId="0" borderId="9" xfId="9" applyFont="1" applyBorder="1" applyAlignment="1">
      <alignment wrapText="1"/>
    </xf>
    <xf numFmtId="0" fontId="3" fillId="2" borderId="7" xfId="0" applyFont="1" applyFill="1" applyBorder="1" applyAlignment="1">
      <alignment horizontal="left" vertical="center" wrapText="1" indent="2"/>
    </xf>
    <xf numFmtId="165" fontId="3" fillId="0" borderId="7" xfId="0" applyNumberFormat="1" applyFont="1" applyFill="1" applyBorder="1" applyAlignment="1">
      <alignment vertical="center" wrapText="1"/>
    </xf>
    <xf numFmtId="0" fontId="9" fillId="0" borderId="7" xfId="4" applyBorder="1" applyAlignment="1">
      <alignment wrapText="1"/>
    </xf>
    <xf numFmtId="0" fontId="7" fillId="2" borderId="7" xfId="4" applyFont="1" applyFill="1" applyBorder="1" applyAlignment="1">
      <alignment vertical="center" wrapText="1"/>
    </xf>
    <xf numFmtId="0" fontId="0" fillId="0" borderId="0" xfId="0"/>
    <xf numFmtId="0" fontId="9" fillId="0" borderId="2" xfId="0" applyFont="1" applyBorder="1" applyAlignment="1">
      <alignment wrapText="1"/>
    </xf>
    <xf numFmtId="0" fontId="9" fillId="0" borderId="0" xfId="4"/>
    <xf numFmtId="187" fontId="28" fillId="4" borderId="0" xfId="12" applyNumberFormat="1" applyFont="1" applyFill="1" applyAlignment="1">
      <alignment horizontal="right" vertical="center"/>
    </xf>
    <xf numFmtId="187" fontId="28" fillId="0" borderId="0" xfId="12" applyNumberFormat="1" applyFont="1" applyAlignment="1">
      <alignment horizontal="right" vertical="center"/>
    </xf>
    <xf numFmtId="187" fontId="28" fillId="4" borderId="9" xfId="12" applyNumberFormat="1" applyFont="1" applyFill="1" applyBorder="1" applyAlignment="1">
      <alignment horizontal="right" vertical="center"/>
    </xf>
    <xf numFmtId="187" fontId="28" fillId="0" borderId="9" xfId="12" applyNumberFormat="1" applyFont="1" applyBorder="1" applyAlignment="1">
      <alignment horizontal="right" vertical="center"/>
    </xf>
    <xf numFmtId="187" fontId="23" fillId="4" borderId="8" xfId="12" applyNumberFormat="1" applyFont="1" applyFill="1" applyBorder="1" applyAlignment="1">
      <alignment horizontal="right" vertical="center"/>
    </xf>
    <xf numFmtId="187" fontId="23" fillId="0" borderId="8" xfId="12" applyNumberFormat="1" applyFont="1" applyBorder="1" applyAlignment="1">
      <alignment horizontal="right" vertical="center"/>
    </xf>
    <xf numFmtId="186" fontId="28" fillId="4" borderId="0" xfId="12" applyNumberFormat="1" applyFont="1" applyFill="1" applyAlignment="1">
      <alignment horizontal="right" vertical="center"/>
    </xf>
    <xf numFmtId="186" fontId="28" fillId="0" borderId="0" xfId="12" applyNumberFormat="1" applyFont="1" applyAlignment="1">
      <alignment horizontal="right" vertical="center"/>
    </xf>
    <xf numFmtId="0" fontId="3" fillId="2" borderId="0" xfId="13" applyFont="1" applyFill="1" applyAlignment="1">
      <alignment horizontal="left" vertical="center" wrapText="1"/>
    </xf>
    <xf numFmtId="0" fontId="3" fillId="4" borderId="0" xfId="13" applyFont="1" applyFill="1" applyAlignment="1">
      <alignment horizontal="center" vertical="center" wrapText="1"/>
    </xf>
    <xf numFmtId="0" fontId="3" fillId="2" borderId="0" xfId="13" applyFont="1" applyFill="1" applyAlignment="1">
      <alignment horizontal="center" vertical="center" wrapText="1"/>
    </xf>
    <xf numFmtId="0" fontId="9" fillId="0" borderId="2" xfId="13" applyBorder="1" applyAlignment="1">
      <alignment wrapText="1"/>
    </xf>
    <xf numFmtId="0" fontId="11" fillId="2" borderId="0" xfId="13" applyFont="1" applyFill="1" applyAlignment="1">
      <alignment horizontal="left" vertical="center" wrapText="1"/>
    </xf>
    <xf numFmtId="0" fontId="8" fillId="4" borderId="0" xfId="13" applyFont="1" applyFill="1" applyAlignment="1">
      <alignment horizontal="right" vertical="center" wrapText="1"/>
    </xf>
    <xf numFmtId="0" fontId="8" fillId="2" borderId="0" xfId="13" applyFont="1" applyFill="1" applyAlignment="1">
      <alignment horizontal="left" vertical="center" wrapText="1"/>
    </xf>
    <xf numFmtId="167" fontId="8" fillId="4" borderId="0" xfId="13" applyNumberFormat="1" applyFont="1" applyFill="1" applyAlignment="1">
      <alignment vertical="center" wrapText="1"/>
    </xf>
    <xf numFmtId="167" fontId="8" fillId="2" borderId="0" xfId="13" applyNumberFormat="1" applyFont="1" applyFill="1" applyAlignment="1">
      <alignment vertical="center" wrapText="1"/>
    </xf>
    <xf numFmtId="167" fontId="3" fillId="4" borderId="0" xfId="13" applyNumberFormat="1" applyFont="1" applyFill="1" applyAlignment="1">
      <alignment vertical="center" wrapText="1"/>
    </xf>
    <xf numFmtId="167" fontId="3" fillId="2" borderId="0" xfId="13" applyNumberFormat="1" applyFont="1" applyFill="1" applyAlignment="1">
      <alignment vertical="center" wrapText="1"/>
    </xf>
    <xf numFmtId="0" fontId="3" fillId="2" borderId="1" xfId="13" applyFont="1" applyFill="1" applyBorder="1" applyAlignment="1">
      <alignment horizontal="right" vertical="center" wrapText="1"/>
    </xf>
    <xf numFmtId="0" fontId="11" fillId="2" borderId="3" xfId="13" applyFont="1" applyFill="1" applyBorder="1" applyAlignment="1">
      <alignment horizontal="left" vertical="center" wrapText="1"/>
    </xf>
    <xf numFmtId="167" fontId="11" fillId="4" borderId="3" xfId="13" applyNumberFormat="1" applyFont="1" applyFill="1" applyBorder="1" applyAlignment="1">
      <alignment vertical="center" wrapText="1"/>
    </xf>
    <xf numFmtId="167" fontId="11" fillId="2" borderId="3" xfId="13" applyNumberFormat="1" applyFont="1" applyFill="1" applyBorder="1" applyAlignment="1">
      <alignment vertical="center" wrapText="1"/>
    </xf>
    <xf numFmtId="183" fontId="12" fillId="2" borderId="0" xfId="13" applyNumberFormat="1" applyFont="1" applyFill="1" applyAlignment="1">
      <alignment wrapText="1"/>
    </xf>
    <xf numFmtId="191" fontId="8" fillId="2" borderId="0" xfId="4" applyNumberFormat="1" applyFont="1" applyFill="1" applyAlignment="1">
      <alignment vertical="center" wrapText="1"/>
    </xf>
    <xf numFmtId="191" fontId="8" fillId="4" borderId="0" xfId="4" applyNumberFormat="1" applyFont="1" applyFill="1" applyAlignment="1">
      <alignment vertical="center" wrapText="1"/>
    </xf>
    <xf numFmtId="0" fontId="9" fillId="0" borderId="0" xfId="4" applyBorder="1" applyAlignment="1">
      <alignment horizontal="right"/>
    </xf>
    <xf numFmtId="0" fontId="8" fillId="2" borderId="0" xfId="4" applyFont="1" applyFill="1" applyBorder="1" applyAlignment="1">
      <alignment horizontal="right" vertical="center" wrapText="1"/>
    </xf>
    <xf numFmtId="0" fontId="20" fillId="0" borderId="0" xfId="12" applyFont="1"/>
    <xf numFmtId="0" fontId="20" fillId="0" borderId="9" xfId="12" applyFont="1" applyBorder="1" applyAlignment="1">
      <alignment vertical="center"/>
    </xf>
    <xf numFmtId="180" fontId="3" fillId="0" borderId="7" xfId="4" applyNumberFormat="1" applyFont="1" applyFill="1" applyBorder="1" applyAlignment="1">
      <alignment horizontal="right" vertical="center" wrapText="1"/>
    </xf>
    <xf numFmtId="167" fontId="3" fillId="0" borderId="7" xfId="4" applyNumberFormat="1" applyFont="1" applyFill="1" applyBorder="1" applyAlignment="1">
      <alignment vertical="center" wrapText="1"/>
    </xf>
    <xf numFmtId="0" fontId="0" fillId="0" borderId="0" xfId="0"/>
    <xf numFmtId="164" fontId="5" fillId="3" borderId="0" xfId="4" applyNumberFormat="1" applyFont="1" applyFill="1" applyAlignment="1">
      <alignment horizontal="center" vertical="center" wrapText="1"/>
    </xf>
    <xf numFmtId="0" fontId="9" fillId="0" borderId="0" xfId="4"/>
    <xf numFmtId="0" fontId="9" fillId="0" borderId="2" xfId="0" applyFont="1" applyBorder="1" applyAlignment="1">
      <alignment wrapText="1"/>
    </xf>
    <xf numFmtId="0" fontId="3" fillId="0" borderId="0" xfId="4" applyFont="1" applyFill="1" applyAlignment="1">
      <alignment horizontal="center" vertical="center" wrapText="1"/>
    </xf>
    <xf numFmtId="0" fontId="9" fillId="0" borderId="2" xfId="4" applyFill="1" applyBorder="1" applyAlignment="1">
      <alignment wrapText="1"/>
    </xf>
    <xf numFmtId="0" fontId="8" fillId="0" borderId="0" xfId="4" applyFont="1" applyFill="1" applyAlignment="1">
      <alignment horizontal="right" vertical="center" wrapText="1"/>
    </xf>
    <xf numFmtId="0" fontId="9" fillId="0" borderId="0" xfId="4" applyFill="1" applyBorder="1"/>
    <xf numFmtId="0" fontId="3" fillId="0" borderId="0" xfId="4" applyFont="1" applyFill="1" applyBorder="1" applyAlignment="1">
      <alignment horizontal="center" vertical="center" wrapText="1"/>
    </xf>
    <xf numFmtId="0" fontId="9" fillId="0" borderId="0" xfId="4" applyFill="1" applyBorder="1" applyAlignment="1">
      <alignment wrapText="1"/>
    </xf>
    <xf numFmtId="167" fontId="8" fillId="0" borderId="0" xfId="4" applyNumberFormat="1" applyFont="1" applyFill="1" applyBorder="1" applyAlignment="1">
      <alignment vertical="center" wrapText="1"/>
    </xf>
    <xf numFmtId="167" fontId="3" fillId="0" borderId="0" xfId="4" applyNumberFormat="1" applyFont="1" applyFill="1" applyBorder="1" applyAlignment="1">
      <alignment vertical="center" wrapText="1"/>
    </xf>
    <xf numFmtId="0" fontId="8" fillId="0" borderId="0" xfId="4" applyFont="1" applyFill="1" applyBorder="1" applyAlignment="1">
      <alignment horizontal="right" vertical="center" wrapText="1"/>
    </xf>
    <xf numFmtId="170" fontId="8" fillId="0" borderId="0" xfId="4" applyNumberFormat="1" applyFont="1" applyFill="1" applyBorder="1" applyAlignment="1">
      <alignment horizontal="right" vertical="center" wrapText="1"/>
    </xf>
    <xf numFmtId="0" fontId="3" fillId="4" borderId="10" xfId="4" applyFont="1" applyFill="1" applyBorder="1" applyAlignment="1">
      <alignment horizontal="center" vertical="center" wrapText="1"/>
    </xf>
    <xf numFmtId="0" fontId="9" fillId="0" borderId="10" xfId="4" applyBorder="1"/>
    <xf numFmtId="0" fontId="9" fillId="0" borderId="11" xfId="4" applyBorder="1" applyAlignment="1">
      <alignment wrapText="1"/>
    </xf>
    <xf numFmtId="167" fontId="8" fillId="4" borderId="10" xfId="4" applyNumberFormat="1" applyFont="1" applyFill="1" applyBorder="1" applyAlignment="1">
      <alignment vertical="center" wrapText="1"/>
    </xf>
    <xf numFmtId="167" fontId="3" fillId="4" borderId="10" xfId="4" applyNumberFormat="1" applyFont="1" applyFill="1" applyBorder="1" applyAlignment="1">
      <alignment vertical="center" wrapText="1"/>
    </xf>
    <xf numFmtId="0" fontId="4" fillId="2" borderId="0" xfId="13" applyFont="1" applyFill="1" applyAlignment="1">
      <alignment horizontal="left" vertical="center" wrapText="1"/>
    </xf>
    <xf numFmtId="0" fontId="9" fillId="0" borderId="0" xfId="13"/>
    <xf numFmtId="3" fontId="8" fillId="0" borderId="0" xfId="4" applyNumberFormat="1" applyFont="1" applyFill="1" applyAlignment="1">
      <alignment horizontal="right" vertical="center" wrapText="1"/>
    </xf>
    <xf numFmtId="3" fontId="3" fillId="0" borderId="0" xfId="4" applyNumberFormat="1" applyFont="1" applyFill="1" applyAlignment="1">
      <alignment horizontal="right" vertical="center" wrapText="1"/>
    </xf>
    <xf numFmtId="3" fontId="7" fillId="0" borderId="0" xfId="4" applyNumberFormat="1" applyFont="1" applyFill="1" applyAlignment="1">
      <alignment horizontal="right" vertical="center" wrapText="1"/>
    </xf>
    <xf numFmtId="0" fontId="3" fillId="2" borderId="0" xfId="13" applyFont="1" applyFill="1" applyAlignment="1">
      <alignment horizontal="right" vertical="center" wrapText="1"/>
    </xf>
    <xf numFmtId="0" fontId="3" fillId="4" borderId="0" xfId="13" applyFont="1" applyFill="1" applyAlignment="1">
      <alignment horizontal="right" vertical="center" wrapText="1"/>
    </xf>
    <xf numFmtId="0" fontId="3" fillId="0" borderId="0" xfId="13" applyFont="1" applyAlignment="1">
      <alignment horizontal="right" vertical="center" wrapText="1"/>
    </xf>
    <xf numFmtId="167" fontId="8" fillId="0" borderId="0" xfId="13" applyNumberFormat="1" applyFont="1" applyAlignment="1">
      <alignment vertical="center" wrapText="1"/>
    </xf>
    <xf numFmtId="0" fontId="8" fillId="2" borderId="0" xfId="13" applyFont="1" applyFill="1" applyAlignment="1">
      <alignment vertical="center" wrapText="1"/>
    </xf>
    <xf numFmtId="167" fontId="3" fillId="0" borderId="0" xfId="13" applyNumberFormat="1" applyFont="1" applyAlignment="1">
      <alignment vertical="center" wrapText="1"/>
    </xf>
    <xf numFmtId="0" fontId="10" fillId="2" borderId="0" xfId="13" applyFont="1" applyFill="1" applyAlignment="1">
      <alignment horizontal="left" vertical="center" wrapText="1"/>
    </xf>
    <xf numFmtId="166" fontId="10" fillId="2" borderId="0" xfId="13" applyNumberFormat="1" applyFont="1" applyFill="1" applyAlignment="1">
      <alignment horizontal="right" vertical="center" wrapText="1"/>
    </xf>
    <xf numFmtId="166" fontId="10" fillId="0" borderId="0" xfId="13" applyNumberFormat="1" applyFont="1" applyAlignment="1">
      <alignment horizontal="right" vertical="center" wrapText="1"/>
    </xf>
    <xf numFmtId="166" fontId="10" fillId="4" borderId="0" xfId="13" applyNumberFormat="1" applyFont="1" applyFill="1" applyAlignment="1">
      <alignment horizontal="right" vertical="center" wrapText="1"/>
    </xf>
    <xf numFmtId="167" fontId="9" fillId="0" borderId="0" xfId="13" applyNumberFormat="1"/>
    <xf numFmtId="0" fontId="3" fillId="0" borderId="0" xfId="13" applyFont="1" applyFill="1" applyAlignment="1">
      <alignment horizontal="right" vertical="center" wrapText="1"/>
    </xf>
    <xf numFmtId="0" fontId="3" fillId="2" borderId="0" xfId="13" applyFont="1" applyFill="1" applyAlignment="1">
      <alignment vertical="center" wrapText="1"/>
    </xf>
    <xf numFmtId="165" fontId="8" fillId="2" borderId="0" xfId="13" applyNumberFormat="1" applyFont="1" applyFill="1" applyAlignment="1">
      <alignment vertical="center" wrapText="1"/>
    </xf>
    <xf numFmtId="165" fontId="8" fillId="4" borderId="0" xfId="13" applyNumberFormat="1" applyFont="1" applyFill="1" applyAlignment="1">
      <alignment vertical="center" wrapText="1"/>
    </xf>
    <xf numFmtId="0" fontId="3" fillId="2" borderId="0" xfId="13" applyFont="1" applyFill="1" applyAlignment="1">
      <alignment horizontal="left" vertical="center" wrapText="1" indent="2"/>
    </xf>
    <xf numFmtId="165" fontId="3" fillId="2" borderId="0" xfId="13" applyNumberFormat="1" applyFont="1" applyFill="1" applyAlignment="1">
      <alignment vertical="center" wrapText="1"/>
    </xf>
    <xf numFmtId="165" fontId="3" fillId="4" borderId="0" xfId="13" applyNumberFormat="1" applyFont="1" applyFill="1" applyAlignment="1">
      <alignment vertical="center" wrapText="1"/>
    </xf>
    <xf numFmtId="0" fontId="8" fillId="2" borderId="0" xfId="13" applyFont="1" applyFill="1" applyAlignment="1">
      <alignment horizontal="left" vertical="center" wrapText="1" indent="1"/>
    </xf>
    <xf numFmtId="0" fontId="14" fillId="2" borderId="1" xfId="13" applyFont="1" applyFill="1" applyBorder="1" applyAlignment="1">
      <alignment horizontal="left" vertical="center" wrapText="1" indent="1"/>
    </xf>
    <xf numFmtId="0" fontId="8" fillId="2" borderId="3" xfId="13" applyFont="1" applyFill="1" applyBorder="1" applyAlignment="1">
      <alignment horizontal="left" vertical="center" wrapText="1"/>
    </xf>
    <xf numFmtId="165" fontId="8" fillId="2" borderId="3" xfId="13" applyNumberFormat="1" applyFont="1" applyFill="1" applyBorder="1" applyAlignment="1">
      <alignment vertical="center" wrapText="1"/>
    </xf>
    <xf numFmtId="165" fontId="8" fillId="4" borderId="3" xfId="13" applyNumberFormat="1" applyFont="1" applyFill="1" applyBorder="1" applyAlignment="1">
      <alignment vertical="center" wrapText="1"/>
    </xf>
    <xf numFmtId="0" fontId="9" fillId="0" borderId="3" xfId="13" applyBorder="1" applyAlignment="1">
      <alignment wrapText="1"/>
    </xf>
    <xf numFmtId="192" fontId="9" fillId="0" borderId="2" xfId="13" applyNumberFormat="1" applyBorder="1" applyAlignment="1">
      <alignment wrapText="1"/>
    </xf>
    <xf numFmtId="0" fontId="15" fillId="2" borderId="0" xfId="13" applyFont="1" applyFill="1" applyAlignment="1">
      <alignment horizontal="justify" vertical="top" wrapText="1"/>
    </xf>
    <xf numFmtId="166" fontId="8" fillId="2" borderId="0" xfId="13" applyNumberFormat="1" applyFont="1" applyFill="1" applyAlignment="1">
      <alignment horizontal="right" vertical="center" wrapText="1"/>
    </xf>
    <xf numFmtId="166" fontId="8" fillId="4" borderId="0" xfId="13" applyNumberFormat="1" applyFont="1" applyFill="1" applyAlignment="1">
      <alignment horizontal="right" vertical="center" wrapText="1"/>
    </xf>
    <xf numFmtId="166" fontId="3" fillId="2" borderId="0" xfId="13" applyNumberFormat="1" applyFont="1" applyFill="1" applyAlignment="1">
      <alignment horizontal="right" vertical="center" wrapText="1"/>
    </xf>
    <xf numFmtId="166" fontId="3" fillId="4" borderId="0" xfId="13" applyNumberFormat="1" applyFont="1" applyFill="1" applyAlignment="1">
      <alignment horizontal="right" vertical="center" wrapText="1"/>
    </xf>
    <xf numFmtId="178" fontId="8" fillId="2" borderId="0" xfId="13" applyNumberFormat="1" applyFont="1" applyFill="1" applyAlignment="1">
      <alignment horizontal="right" vertical="center" wrapText="1"/>
    </xf>
    <xf numFmtId="178" fontId="8" fillId="4" borderId="0" xfId="13" applyNumberFormat="1" applyFont="1" applyFill="1" applyAlignment="1">
      <alignment horizontal="right" vertical="center" wrapText="1"/>
    </xf>
    <xf numFmtId="178" fontId="3" fillId="2" borderId="0" xfId="13" applyNumberFormat="1" applyFont="1" applyFill="1" applyAlignment="1">
      <alignment horizontal="right" vertical="center" wrapText="1"/>
    </xf>
    <xf numFmtId="178" fontId="3" fillId="4" borderId="0" xfId="13" applyNumberFormat="1" applyFont="1" applyFill="1" applyAlignment="1">
      <alignment horizontal="right" vertical="center" wrapText="1"/>
    </xf>
    <xf numFmtId="0" fontId="8" fillId="2" borderId="1" xfId="13" applyFont="1" applyFill="1" applyBorder="1" applyAlignment="1">
      <alignment horizontal="left" vertical="center" wrapText="1" indent="1"/>
    </xf>
    <xf numFmtId="167" fontId="8" fillId="2" borderId="1" xfId="13" applyNumberFormat="1" applyFont="1" applyFill="1" applyBorder="1" applyAlignment="1">
      <alignment vertical="center" wrapText="1"/>
    </xf>
    <xf numFmtId="167" fontId="8" fillId="4" borderId="1" xfId="13" applyNumberFormat="1" applyFont="1" applyFill="1" applyBorder="1" applyAlignment="1">
      <alignment vertical="center" wrapText="1"/>
    </xf>
    <xf numFmtId="0" fontId="0" fillId="0" borderId="0" xfId="0" applyFill="1"/>
    <xf numFmtId="0" fontId="3" fillId="2" borderId="0" xfId="13" applyFont="1" applyFill="1" applyAlignment="1">
      <alignment horizontal="left" vertical="center" wrapText="1" indent="1"/>
    </xf>
    <xf numFmtId="0" fontId="3" fillId="2" borderId="0" xfId="13" applyFont="1" applyFill="1" applyAlignment="1">
      <alignment horizontal="left" vertical="center" wrapText="1"/>
    </xf>
    <xf numFmtId="0" fontId="3" fillId="2" borderId="0" xfId="13" applyFont="1" applyFill="1" applyAlignment="1">
      <alignment horizontal="left" vertical="center" wrapText="1" indent="1"/>
    </xf>
    <xf numFmtId="0" fontId="3" fillId="2" borderId="0" xfId="13" applyFont="1" applyFill="1" applyAlignment="1">
      <alignment horizontal="left" vertical="center" wrapText="1"/>
    </xf>
    <xf numFmtId="0" fontId="9" fillId="0" borderId="0" xfId="4"/>
    <xf numFmtId="0" fontId="9" fillId="0" borderId="0" xfId="4"/>
    <xf numFmtId="0" fontId="3" fillId="0" borderId="0" xfId="4" applyFont="1" applyFill="1" applyAlignment="1">
      <alignment horizontal="right" vertical="center" wrapText="1"/>
    </xf>
    <xf numFmtId="167" fontId="10" fillId="0" borderId="0" xfId="4" applyNumberFormat="1" applyFont="1" applyFill="1" applyAlignment="1">
      <alignment vertical="center" wrapText="1"/>
    </xf>
    <xf numFmtId="166" fontId="10" fillId="0" borderId="0" xfId="4" applyNumberFormat="1" applyFont="1" applyFill="1" applyAlignment="1">
      <alignment horizontal="right" vertical="center" wrapText="1"/>
    </xf>
    <xf numFmtId="169" fontId="8" fillId="0" borderId="0" xfId="4" applyNumberFormat="1" applyFont="1" applyFill="1" applyAlignment="1">
      <alignment vertical="center" wrapText="1"/>
    </xf>
    <xf numFmtId="169" fontId="4" fillId="0" borderId="0" xfId="4" applyNumberFormat="1" applyFont="1" applyFill="1" applyAlignment="1">
      <alignment vertical="center" wrapText="1"/>
    </xf>
    <xf numFmtId="0" fontId="9" fillId="0" borderId="0" xfId="4"/>
    <xf numFmtId="0" fontId="9" fillId="4" borderId="0" xfId="4" applyFill="1"/>
    <xf numFmtId="0" fontId="9" fillId="4" borderId="2" xfId="4" applyFill="1" applyBorder="1" applyAlignment="1">
      <alignment wrapText="1"/>
    </xf>
    <xf numFmtId="191" fontId="8" fillId="0" borderId="0" xfId="4" applyNumberFormat="1" applyFont="1" applyFill="1" applyAlignment="1">
      <alignment vertical="center" wrapText="1"/>
    </xf>
    <xf numFmtId="171" fontId="3" fillId="0" borderId="0" xfId="4" applyNumberFormat="1" applyFont="1" applyFill="1" applyAlignment="1">
      <alignment horizontal="right" vertical="center" wrapText="1"/>
    </xf>
    <xf numFmtId="172" fontId="3" fillId="0" borderId="0" xfId="4" applyNumberFormat="1" applyFont="1" applyFill="1" applyAlignment="1">
      <alignment horizontal="right" vertical="center" wrapText="1"/>
    </xf>
    <xf numFmtId="173" fontId="3" fillId="0" borderId="0" xfId="4" applyNumberFormat="1" applyFont="1" applyFill="1" applyAlignment="1">
      <alignment horizontal="right" vertical="center" wrapText="1"/>
    </xf>
    <xf numFmtId="0" fontId="9" fillId="0" borderId="0" xfId="4"/>
    <xf numFmtId="0" fontId="9" fillId="0" borderId="0" xfId="4" applyBorder="1"/>
    <xf numFmtId="0" fontId="4" fillId="2" borderId="0" xfId="4" applyFont="1" applyFill="1" applyAlignment="1">
      <alignment vertical="center" wrapText="1"/>
    </xf>
    <xf numFmtId="185" fontId="40" fillId="0" borderId="0" xfId="1" applyNumberFormat="1" applyFont="1" applyBorder="1" applyAlignment="1">
      <alignment vertical="center"/>
    </xf>
    <xf numFmtId="49" fontId="18" fillId="0" borderId="0" xfId="1" applyNumberFormat="1" applyFont="1" applyBorder="1" applyAlignment="1">
      <alignment horizontal="right" vertical="center"/>
    </xf>
    <xf numFmtId="49" fontId="18" fillId="0" borderId="0" xfId="1" applyNumberFormat="1" applyFont="1" applyFill="1" applyBorder="1" applyAlignment="1">
      <alignment horizontal="right" vertical="center" wrapText="1"/>
    </xf>
    <xf numFmtId="49" fontId="18" fillId="0" borderId="0" xfId="1" applyNumberFormat="1" applyFont="1" applyBorder="1" applyAlignment="1">
      <alignment horizontal="right" vertical="center" wrapText="1"/>
    </xf>
    <xf numFmtId="0" fontId="5" fillId="5" borderId="7" xfId="4" applyFont="1" applyFill="1" applyBorder="1" applyAlignment="1">
      <alignment horizontal="center" vertical="center" wrapText="1"/>
    </xf>
    <xf numFmtId="0" fontId="11" fillId="0" borderId="7" xfId="4" applyFont="1" applyBorder="1" applyAlignment="1">
      <alignment horizontal="left" vertical="center" wrapText="1"/>
    </xf>
    <xf numFmtId="3" fontId="11" fillId="0" borderId="7" xfId="4" applyNumberFormat="1" applyFont="1" applyBorder="1" applyAlignment="1">
      <alignment horizontal="right" vertical="center" wrapText="1"/>
    </xf>
    <xf numFmtId="0" fontId="0" fillId="0" borderId="0" xfId="0"/>
    <xf numFmtId="0" fontId="23" fillId="0" borderId="12" xfId="1" applyFont="1" applyBorder="1" applyAlignment="1">
      <alignment horizontal="left" vertical="center"/>
    </xf>
    <xf numFmtId="167" fontId="8" fillId="4" borderId="12" xfId="4" applyNumberFormat="1" applyFont="1" applyFill="1" applyBorder="1" applyAlignment="1">
      <alignment vertical="center" wrapText="1"/>
    </xf>
    <xf numFmtId="167" fontId="8" fillId="0" borderId="12" xfId="4" applyNumberFormat="1" applyFont="1" applyFill="1" applyBorder="1" applyAlignment="1">
      <alignment vertical="center" wrapText="1"/>
    </xf>
    <xf numFmtId="0" fontId="9" fillId="0" borderId="12" xfId="4" applyBorder="1"/>
    <xf numFmtId="167" fontId="3" fillId="2" borderId="12" xfId="4" applyNumberFormat="1" applyFont="1" applyFill="1" applyBorder="1" applyAlignment="1">
      <alignment vertical="center" wrapText="1"/>
    </xf>
    <xf numFmtId="167" fontId="3" fillId="0" borderId="12" xfId="4" applyNumberFormat="1" applyFont="1" applyFill="1" applyBorder="1" applyAlignment="1">
      <alignment vertical="center" wrapText="1"/>
    </xf>
    <xf numFmtId="0" fontId="0" fillId="0" borderId="0" xfId="0" applyFill="1"/>
    <xf numFmtId="0" fontId="9" fillId="0" borderId="0" xfId="4"/>
    <xf numFmtId="194" fontId="0" fillId="0" borderId="0" xfId="0" applyNumberFormat="1"/>
    <xf numFmtId="0" fontId="0" fillId="0" borderId="0" xfId="0"/>
    <xf numFmtId="165" fontId="8" fillId="4" borderId="9" xfId="0" applyNumberFormat="1" applyFont="1" applyFill="1" applyBorder="1" applyAlignment="1">
      <alignment vertical="center" wrapText="1"/>
    </xf>
    <xf numFmtId="0" fontId="3" fillId="0" borderId="0" xfId="9" applyFont="1" applyFill="1" applyAlignment="1">
      <alignment horizontal="center" vertical="center" wrapText="1"/>
    </xf>
    <xf numFmtId="0" fontId="9" fillId="0" borderId="0" xfId="4" applyBorder="1" applyAlignment="1">
      <alignment wrapText="1"/>
    </xf>
    <xf numFmtId="3" fontId="8" fillId="4" borderId="0" xfId="4" applyNumberFormat="1" applyFont="1" applyFill="1" applyAlignment="1">
      <alignment horizontal="right" vertical="center" wrapText="1"/>
    </xf>
    <xf numFmtId="3" fontId="3" fillId="4" borderId="0" xfId="4" applyNumberFormat="1" applyFont="1" applyFill="1" applyAlignment="1">
      <alignment horizontal="right" vertical="center" wrapText="1"/>
    </xf>
    <xf numFmtId="9" fontId="3" fillId="4" borderId="0" xfId="4" applyNumberFormat="1" applyFont="1" applyFill="1" applyAlignment="1">
      <alignment horizontal="right" vertical="center" wrapText="1"/>
    </xf>
    <xf numFmtId="9" fontId="8" fillId="0" borderId="0" xfId="4" applyNumberFormat="1" applyFont="1" applyFill="1" applyAlignment="1">
      <alignment horizontal="right" vertical="center" wrapText="1"/>
    </xf>
    <xf numFmtId="9" fontId="9" fillId="0" borderId="0" xfId="4" applyNumberFormat="1" applyFill="1"/>
    <xf numFmtId="167" fontId="11" fillId="0" borderId="0" xfId="4" applyNumberFormat="1" applyFont="1" applyFill="1" applyAlignment="1">
      <alignment vertical="center" wrapText="1"/>
    </xf>
    <xf numFmtId="0" fontId="9" fillId="0" borderId="0" xfId="4"/>
    <xf numFmtId="0" fontId="8" fillId="2" borderId="0" xfId="0" applyFont="1" applyFill="1" applyBorder="1" applyAlignment="1">
      <alignment horizontal="left" vertical="center" wrapText="1" indent="1"/>
    </xf>
    <xf numFmtId="190" fontId="3" fillId="4" borderId="0" xfId="0" applyNumberFormat="1" applyFont="1" applyFill="1" applyBorder="1" applyAlignment="1">
      <alignment vertical="center" wrapText="1"/>
    </xf>
    <xf numFmtId="190" fontId="3" fillId="2" borderId="0" xfId="0" applyNumberFormat="1" applyFont="1" applyFill="1" applyBorder="1" applyAlignment="1">
      <alignment vertical="center" wrapText="1"/>
    </xf>
    <xf numFmtId="165" fontId="3" fillId="2" borderId="0" xfId="0" applyNumberFormat="1" applyFont="1" applyFill="1" applyBorder="1" applyAlignment="1">
      <alignment vertical="center" wrapText="1"/>
    </xf>
    <xf numFmtId="0" fontId="0" fillId="0" borderId="0" xfId="0"/>
    <xf numFmtId="0" fontId="9" fillId="0" borderId="0" xfId="4"/>
    <xf numFmtId="0" fontId="9" fillId="0" borderId="2" xfId="0" applyFont="1" applyBorder="1" applyAlignment="1">
      <alignment wrapText="1"/>
    </xf>
    <xf numFmtId="0" fontId="9" fillId="0" borderId="0" xfId="4"/>
    <xf numFmtId="0" fontId="33" fillId="0" borderId="0" xfId="4" applyFont="1"/>
    <xf numFmtId="177" fontId="3" fillId="4" borderId="0" xfId="4" applyNumberFormat="1" applyFont="1" applyFill="1" applyAlignment="1">
      <alignment vertical="center" wrapText="1"/>
    </xf>
    <xf numFmtId="167" fontId="3" fillId="4" borderId="1" xfId="4" applyNumberFormat="1" applyFont="1" applyFill="1" applyBorder="1" applyAlignment="1">
      <alignment vertical="center" wrapText="1"/>
    </xf>
    <xf numFmtId="167" fontId="11" fillId="4" borderId="3" xfId="4" applyNumberFormat="1" applyFont="1" applyFill="1" applyBorder="1" applyAlignment="1">
      <alignment vertical="center" wrapText="1"/>
    </xf>
    <xf numFmtId="166" fontId="11" fillId="4" borderId="3" xfId="4" applyNumberFormat="1" applyFont="1" applyFill="1" applyBorder="1" applyAlignment="1">
      <alignment horizontal="right" vertical="center" wrapText="1"/>
    </xf>
    <xf numFmtId="0" fontId="28" fillId="4" borderId="7" xfId="1" applyFont="1" applyFill="1" applyBorder="1"/>
    <xf numFmtId="187" fontId="23" fillId="4" borderId="0" xfId="1" applyNumberFormat="1" applyFont="1" applyFill="1" applyAlignment="1">
      <alignment horizontal="right" vertical="center"/>
    </xf>
    <xf numFmtId="165" fontId="8" fillId="4" borderId="0" xfId="0" applyNumberFormat="1" applyFont="1" applyFill="1" applyBorder="1" applyAlignment="1">
      <alignment vertical="center" wrapText="1"/>
    </xf>
    <xf numFmtId="167" fontId="16" fillId="0" borderId="0" xfId="4" applyNumberFormat="1" applyFont="1" applyFill="1" applyAlignment="1">
      <alignment vertical="center" wrapText="1"/>
    </xf>
    <xf numFmtId="0" fontId="9" fillId="0" borderId="0" xfId="4"/>
    <xf numFmtId="0" fontId="9" fillId="0" borderId="0" xfId="4" applyBorder="1"/>
    <xf numFmtId="0" fontId="9" fillId="0" borderId="0" xfId="4" applyFill="1" applyBorder="1"/>
    <xf numFmtId="0" fontId="9" fillId="0" borderId="0" xfId="4"/>
    <xf numFmtId="0" fontId="3" fillId="2" borderId="0" xfId="4" applyFont="1" applyFill="1" applyAlignment="1">
      <alignment horizontal="left" vertical="center" wrapText="1"/>
    </xf>
    <xf numFmtId="0" fontId="28" fillId="5" borderId="0" xfId="1" applyFont="1" applyFill="1" applyAlignment="1">
      <alignment horizontal="left" vertical="center"/>
    </xf>
    <xf numFmtId="0" fontId="11" fillId="0" borderId="0" xfId="4" applyFont="1" applyFill="1" applyAlignment="1">
      <alignment horizontal="left" vertical="center" wrapText="1"/>
    </xf>
    <xf numFmtId="0" fontId="20" fillId="0" borderId="0" xfId="12" applyFont="1" applyFill="1"/>
    <xf numFmtId="0" fontId="20" fillId="0" borderId="9" xfId="12" applyFont="1" applyFill="1" applyBorder="1" applyAlignment="1">
      <alignment vertical="center"/>
    </xf>
    <xf numFmtId="0" fontId="8" fillId="0" borderId="0" xfId="4" applyFont="1" applyFill="1" applyAlignment="1">
      <alignment horizontal="left" vertical="center" wrapText="1"/>
    </xf>
    <xf numFmtId="0" fontId="8" fillId="0" borderId="7" xfId="4" applyFont="1" applyFill="1" applyBorder="1" applyAlignment="1">
      <alignment horizontal="left" vertical="center" wrapText="1"/>
    </xf>
    <xf numFmtId="0" fontId="8" fillId="2" borderId="0" xfId="4" applyFont="1" applyFill="1" applyBorder="1" applyAlignment="1">
      <alignment horizontal="left" vertical="center" wrapText="1"/>
    </xf>
    <xf numFmtId="0" fontId="8" fillId="4" borderId="0" xfId="4" applyFont="1" applyFill="1" applyBorder="1" applyAlignment="1">
      <alignment horizontal="right" vertical="center" wrapText="1"/>
    </xf>
    <xf numFmtId="0" fontId="9" fillId="0" borderId="0" xfId="4" applyFill="1" applyBorder="1" applyAlignment="1">
      <alignment horizontal="right" wrapText="1"/>
    </xf>
    <xf numFmtId="0" fontId="9" fillId="0" borderId="0" xfId="4" applyFill="1" applyBorder="1" applyAlignment="1">
      <alignment horizontal="right"/>
    </xf>
    <xf numFmtId="167" fontId="3" fillId="4" borderId="12" xfId="4" applyNumberFormat="1" applyFont="1" applyFill="1" applyBorder="1" applyAlignment="1">
      <alignment vertical="center" wrapText="1"/>
    </xf>
    <xf numFmtId="0" fontId="8" fillId="0" borderId="0" xfId="4" applyFont="1" applyFill="1" applyBorder="1" applyAlignment="1">
      <alignment horizontal="left" vertical="center" wrapText="1"/>
    </xf>
    <xf numFmtId="180" fontId="3" fillId="0" borderId="0" xfId="4" applyNumberFormat="1" applyFont="1" applyFill="1" applyBorder="1" applyAlignment="1">
      <alignment horizontal="right" vertical="center" wrapText="1"/>
    </xf>
    <xf numFmtId="0" fontId="0" fillId="0" borderId="0" xfId="0" applyFill="1"/>
    <xf numFmtId="0" fontId="9" fillId="0" borderId="0" xfId="4"/>
    <xf numFmtId="0" fontId="0" fillId="0" borderId="0" xfId="0"/>
    <xf numFmtId="0" fontId="9" fillId="0" borderId="0" xfId="4"/>
    <xf numFmtId="0" fontId="3" fillId="2" borderId="0" xfId="4" applyFont="1" applyFill="1" applyAlignment="1">
      <alignment horizontal="left" vertical="center" wrapText="1"/>
    </xf>
    <xf numFmtId="0" fontId="2" fillId="2" borderId="0" xfId="0" applyFont="1" applyFill="1" applyAlignment="1">
      <alignment wrapText="1"/>
    </xf>
    <xf numFmtId="0" fontId="2" fillId="2" borderId="0" xfId="0" quotePrefix="1" applyFont="1" applyFill="1" applyAlignment="1">
      <alignment wrapText="1"/>
    </xf>
    <xf numFmtId="0" fontId="0" fillId="0" borderId="0" xfId="0"/>
    <xf numFmtId="0" fontId="0" fillId="0" borderId="0" xfId="0"/>
    <xf numFmtId="0" fontId="33" fillId="0" borderId="0" xfId="0" applyFont="1"/>
    <xf numFmtId="0" fontId="46" fillId="0" borderId="0" xfId="4" applyFont="1"/>
    <xf numFmtId="0" fontId="30" fillId="0" borderId="0" xfId="3" applyFont="1" applyAlignment="1" applyProtection="1">
      <alignment horizontal="left" indent="1"/>
    </xf>
    <xf numFmtId="0" fontId="9" fillId="0" borderId="0" xfId="4"/>
    <xf numFmtId="0" fontId="9" fillId="0" borderId="0" xfId="4" applyFont="1"/>
    <xf numFmtId="180" fontId="3" fillId="0" borderId="0" xfId="4" applyNumberFormat="1" applyFont="1" applyFill="1" applyAlignment="1">
      <alignment horizontal="right" vertical="center" wrapText="1"/>
    </xf>
    <xf numFmtId="193" fontId="8" fillId="0" borderId="13" xfId="4" applyNumberFormat="1" applyFont="1" applyFill="1" applyBorder="1" applyAlignment="1">
      <alignment horizontal="right" vertical="center" wrapText="1"/>
    </xf>
    <xf numFmtId="0" fontId="33" fillId="0" borderId="0" xfId="4" applyFont="1" applyFill="1"/>
    <xf numFmtId="0" fontId="50" fillId="0" borderId="0" xfId="4" applyFont="1" applyFill="1"/>
    <xf numFmtId="0" fontId="9" fillId="0" borderId="0" xfId="4"/>
    <xf numFmtId="0" fontId="9" fillId="0" borderId="0" xfId="4" applyFill="1"/>
    <xf numFmtId="180" fontId="8" fillId="0" borderId="0" xfId="4" applyNumberFormat="1" applyFont="1" applyAlignment="1">
      <alignment horizontal="right" vertical="center" wrapText="1"/>
    </xf>
    <xf numFmtId="0" fontId="8" fillId="0" borderId="12" xfId="4" applyFont="1" applyBorder="1" applyAlignment="1">
      <alignment horizontal="left" vertical="center" wrapText="1"/>
    </xf>
    <xf numFmtId="0" fontId="9" fillId="0" borderId="12" xfId="4" applyFont="1" applyBorder="1"/>
    <xf numFmtId="180" fontId="8" fillId="0" borderId="12" xfId="4" applyNumberFormat="1" applyFont="1" applyBorder="1" applyAlignment="1">
      <alignment horizontal="right" vertical="center" wrapText="1"/>
    </xf>
    <xf numFmtId="0" fontId="9" fillId="0" borderId="0" xfId="4" applyFill="1"/>
    <xf numFmtId="193" fontId="8" fillId="0" borderId="0" xfId="4" applyNumberFormat="1" applyFont="1" applyFill="1" applyAlignment="1">
      <alignment horizontal="right" vertical="center" wrapText="1"/>
    </xf>
    <xf numFmtId="194" fontId="3" fillId="4" borderId="0" xfId="0" applyNumberFormat="1" applyFont="1" applyFill="1" applyAlignment="1">
      <alignment horizontal="right" vertical="center" wrapText="1"/>
    </xf>
    <xf numFmtId="0" fontId="0" fillId="0" borderId="0" xfId="0"/>
    <xf numFmtId="0" fontId="9" fillId="0" borderId="0" xfId="13"/>
    <xf numFmtId="0" fontId="4" fillId="2" borderId="0" xfId="13" applyFont="1" applyFill="1" applyAlignment="1">
      <alignment horizontal="left" vertical="center" wrapText="1"/>
    </xf>
    <xf numFmtId="0" fontId="9" fillId="0" borderId="0" xfId="13"/>
    <xf numFmtId="0" fontId="9" fillId="0" borderId="2" xfId="13" applyFont="1" applyBorder="1" applyAlignment="1">
      <alignment wrapText="1"/>
    </xf>
    <xf numFmtId="0" fontId="52" fillId="0" borderId="0" xfId="13" applyFont="1" applyFill="1"/>
    <xf numFmtId="0" fontId="9" fillId="0" borderId="0" xfId="4" applyFill="1"/>
    <xf numFmtId="0" fontId="0" fillId="0" borderId="0" xfId="0" applyFill="1"/>
    <xf numFmtId="0" fontId="0" fillId="0" borderId="0" xfId="0" applyFill="1" applyAlignment="1">
      <alignment horizontal="left" indent="1"/>
    </xf>
    <xf numFmtId="0" fontId="9" fillId="0" borderId="0" xfId="4"/>
    <xf numFmtId="0" fontId="9" fillId="0" borderId="0" xfId="4" applyFill="1"/>
    <xf numFmtId="0" fontId="0" fillId="0" borderId="0" xfId="0"/>
    <xf numFmtId="0" fontId="9" fillId="0" borderId="2" xfId="0" applyFont="1" applyBorder="1" applyAlignment="1">
      <alignment wrapText="1"/>
    </xf>
    <xf numFmtId="0" fontId="0" fillId="0" borderId="0" xfId="0" applyFill="1"/>
    <xf numFmtId="0" fontId="36" fillId="0" borderId="0" xfId="1" quotePrefix="1" applyFont="1" applyAlignment="1">
      <alignment horizontal="justify" vertical="top" wrapText="1"/>
    </xf>
    <xf numFmtId="0" fontId="36" fillId="0" borderId="0" xfId="1" applyFont="1" applyAlignment="1">
      <alignment horizontal="justify" vertical="top" wrapText="1"/>
    </xf>
    <xf numFmtId="0" fontId="9" fillId="0" borderId="0" xfId="13"/>
    <xf numFmtId="0" fontId="4" fillId="2" borderId="0" xfId="13" applyFont="1" applyFill="1" applyAlignment="1">
      <alignment horizontal="left" vertical="center" wrapText="1"/>
    </xf>
    <xf numFmtId="178" fontId="3" fillId="0" borderId="0" xfId="0" applyNumberFormat="1" applyFont="1" applyFill="1" applyAlignment="1">
      <alignment horizontal="right" vertical="center" wrapText="1"/>
    </xf>
    <xf numFmtId="179" fontId="3" fillId="0" borderId="0" xfId="0" applyNumberFormat="1" applyFont="1" applyFill="1" applyAlignment="1">
      <alignment horizontal="right" vertical="center" wrapText="1"/>
    </xf>
    <xf numFmtId="0" fontId="3" fillId="0" borderId="1" xfId="0" applyFont="1" applyFill="1" applyBorder="1" applyAlignment="1">
      <alignment horizontal="right" vertical="center" wrapText="1"/>
    </xf>
    <xf numFmtId="179" fontId="8" fillId="0" borderId="3" xfId="0" applyNumberFormat="1" applyFont="1" applyFill="1" applyBorder="1" applyAlignment="1">
      <alignment horizontal="right" vertical="center" wrapText="1"/>
    </xf>
    <xf numFmtId="0" fontId="3" fillId="5" borderId="0" xfId="13" applyFont="1" applyFill="1" applyAlignment="1">
      <alignment horizontal="center" vertical="center" wrapText="1"/>
    </xf>
    <xf numFmtId="0" fontId="9" fillId="4" borderId="0" xfId="13" applyFill="1"/>
    <xf numFmtId="0" fontId="9" fillId="5" borderId="0" xfId="13" applyFill="1"/>
    <xf numFmtId="0" fontId="9" fillId="5" borderId="2" xfId="13" applyFill="1" applyBorder="1" applyAlignment="1">
      <alignment wrapText="1"/>
    </xf>
    <xf numFmtId="0" fontId="8" fillId="0" borderId="0" xfId="13" applyFont="1" applyAlignment="1">
      <alignment horizontal="left" vertical="center" wrapText="1"/>
    </xf>
    <xf numFmtId="0" fontId="3" fillId="0" borderId="0" xfId="13" applyFont="1" applyAlignment="1">
      <alignment horizontal="left" vertical="center" wrapText="1" indent="1"/>
    </xf>
    <xf numFmtId="0" fontId="28" fillId="5" borderId="0" xfId="4" applyFont="1" applyFill="1"/>
    <xf numFmtId="195" fontId="9" fillId="0" borderId="0" xfId="13" applyNumberFormat="1"/>
    <xf numFmtId="0" fontId="17" fillId="0" borderId="0" xfId="16"/>
    <xf numFmtId="49" fontId="41" fillId="4" borderId="7" xfId="1" applyNumberFormat="1" applyFont="1" applyFill="1" applyBorder="1" applyAlignment="1">
      <alignment horizontal="right" vertical="center"/>
    </xf>
    <xf numFmtId="0" fontId="8" fillId="2" borderId="0" xfId="16" applyFont="1" applyFill="1" applyAlignment="1">
      <alignment horizontal="left" vertical="center" wrapText="1" indent="1"/>
    </xf>
    <xf numFmtId="0" fontId="3" fillId="2" borderId="0" xfId="16" applyFont="1" applyFill="1" applyAlignment="1">
      <alignment horizontal="left" vertical="center" wrapText="1" indent="2"/>
    </xf>
    <xf numFmtId="0" fontId="3" fillId="2" borderId="0" xfId="16" applyFont="1" applyFill="1" applyAlignment="1">
      <alignment horizontal="left" vertical="center" wrapText="1" indent="4"/>
    </xf>
    <xf numFmtId="0" fontId="8" fillId="2" borderId="3" xfId="16" applyFont="1" applyFill="1" applyBorder="1" applyAlignment="1">
      <alignment horizontal="left" vertical="center" wrapText="1"/>
    </xf>
    <xf numFmtId="0" fontId="53" fillId="0" borderId="0" xfId="1" applyFont="1" applyAlignment="1">
      <alignment vertical="center" wrapText="1"/>
    </xf>
    <xf numFmtId="0" fontId="3" fillId="2" borderId="7" xfId="16" applyFont="1" applyFill="1" applyBorder="1" applyAlignment="1">
      <alignment horizontal="left" vertical="center" wrapText="1" indent="2"/>
    </xf>
    <xf numFmtId="0" fontId="3" fillId="4" borderId="0" xfId="16" applyFont="1" applyFill="1" applyAlignment="1">
      <alignment horizontal="center" vertical="center" wrapText="1"/>
    </xf>
    <xf numFmtId="0" fontId="3" fillId="2" borderId="0" xfId="16" applyFont="1" applyFill="1" applyAlignment="1">
      <alignment horizontal="center" vertical="center" wrapText="1"/>
    </xf>
    <xf numFmtId="0" fontId="3" fillId="5" borderId="0" xfId="16" applyFont="1" applyFill="1" applyAlignment="1">
      <alignment horizontal="center" vertical="center" wrapText="1"/>
    </xf>
    <xf numFmtId="187" fontId="28" fillId="5" borderId="8" xfId="1" applyNumberFormat="1" applyFont="1" applyFill="1" applyBorder="1" applyAlignment="1">
      <alignment horizontal="right" vertical="center"/>
    </xf>
    <xf numFmtId="0" fontId="9" fillId="0" borderId="0" xfId="16" applyFont="1" applyAlignment="1">
      <alignment wrapText="1"/>
    </xf>
    <xf numFmtId="0" fontId="28" fillId="5" borderId="7" xfId="1" applyFont="1" applyFill="1" applyBorder="1"/>
    <xf numFmtId="0" fontId="23" fillId="0" borderId="9" xfId="1" applyFont="1" applyBorder="1" applyAlignment="1">
      <alignment horizontal="left" vertical="center"/>
    </xf>
    <xf numFmtId="9" fontId="20" fillId="0" borderId="0" xfId="14" applyFont="1"/>
    <xf numFmtId="0" fontId="47" fillId="0" borderId="0" xfId="13" applyFont="1"/>
    <xf numFmtId="187" fontId="23" fillId="4" borderId="8" xfId="1" applyNumberFormat="1" applyFont="1" applyFill="1" applyBorder="1" applyAlignment="1">
      <alignment horizontal="right" vertical="center"/>
    </xf>
    <xf numFmtId="187" fontId="23" fillId="0" borderId="8" xfId="1" applyNumberFormat="1" applyFont="1" applyBorder="1" applyAlignment="1">
      <alignment horizontal="right" vertical="center"/>
    </xf>
    <xf numFmtId="187" fontId="23" fillId="4" borderId="9" xfId="1" applyNumberFormat="1" applyFont="1" applyFill="1" applyBorder="1" applyAlignment="1">
      <alignment horizontal="right" vertical="center"/>
    </xf>
    <xf numFmtId="187" fontId="23" fillId="0" borderId="9" xfId="1" applyNumberFormat="1" applyFont="1" applyBorder="1" applyAlignment="1">
      <alignment horizontal="right" vertical="center"/>
    </xf>
    <xf numFmtId="188" fontId="23" fillId="4" borderId="7" xfId="14" applyNumberFormat="1" applyFont="1" applyFill="1" applyBorder="1" applyAlignment="1">
      <alignment horizontal="right" vertical="center"/>
    </xf>
    <xf numFmtId="188" fontId="23" fillId="0" borderId="7" xfId="14" applyNumberFormat="1" applyFont="1" applyBorder="1" applyAlignment="1">
      <alignment horizontal="right" vertical="center"/>
    </xf>
    <xf numFmtId="0" fontId="9" fillId="0" borderId="0" xfId="13"/>
    <xf numFmtId="0" fontId="0" fillId="0" borderId="0" xfId="0"/>
    <xf numFmtId="0" fontId="4" fillId="2" borderId="0" xfId="0" applyFont="1" applyFill="1" applyAlignment="1">
      <alignment horizontal="left" vertical="center" wrapText="1"/>
    </xf>
    <xf numFmtId="0" fontId="9" fillId="0" borderId="2" xfId="0" applyFont="1" applyBorder="1" applyAlignment="1">
      <alignment wrapText="1"/>
    </xf>
    <xf numFmtId="0" fontId="0" fillId="0" borderId="0" xfId="0" applyFill="1"/>
    <xf numFmtId="187" fontId="23" fillId="4" borderId="0" xfId="12" applyNumberFormat="1" applyFont="1" applyFill="1" applyAlignment="1">
      <alignment horizontal="right" vertical="center"/>
    </xf>
    <xf numFmtId="187" fontId="23" fillId="0" borderId="0" xfId="12" applyNumberFormat="1" applyFont="1" applyAlignment="1">
      <alignment horizontal="right" vertical="center"/>
    </xf>
    <xf numFmtId="187" fontId="23" fillId="4" borderId="9" xfId="12" applyNumberFormat="1" applyFont="1" applyFill="1" applyBorder="1" applyAlignment="1">
      <alignment horizontal="right" vertical="center"/>
    </xf>
    <xf numFmtId="187" fontId="23" fillId="0" borderId="9" xfId="12" applyNumberFormat="1" applyFont="1" applyBorder="1" applyAlignment="1">
      <alignment horizontal="right" vertical="center"/>
    </xf>
    <xf numFmtId="186" fontId="28" fillId="4" borderId="0" xfId="1" applyNumberFormat="1" applyFont="1" applyFill="1" applyAlignment="1">
      <alignment horizontal="center" vertical="center"/>
    </xf>
    <xf numFmtId="186" fontId="28" fillId="0" borderId="0" xfId="1" applyNumberFormat="1" applyFont="1" applyAlignment="1">
      <alignment horizontal="center" vertical="center"/>
    </xf>
    <xf numFmtId="0" fontId="20" fillId="0" borderId="0" xfId="1" applyFont="1" applyAlignment="1">
      <alignment horizontal="center" vertical="center" wrapText="1"/>
    </xf>
    <xf numFmtId="0" fontId="0" fillId="0" borderId="0" xfId="0"/>
    <xf numFmtId="0" fontId="9" fillId="0" borderId="0" xfId="4"/>
    <xf numFmtId="0" fontId="9" fillId="0" borderId="0" xfId="4" applyFill="1"/>
    <xf numFmtId="0" fontId="9" fillId="0" borderId="0" xfId="13"/>
    <xf numFmtId="0" fontId="9" fillId="0" borderId="2" xfId="0" applyFont="1" applyBorder="1" applyAlignment="1">
      <alignment wrapText="1"/>
    </xf>
    <xf numFmtId="0" fontId="0" fillId="0" borderId="0" xfId="0" applyFill="1"/>
    <xf numFmtId="0" fontId="9" fillId="0" borderId="0" xfId="0" applyFont="1" applyFill="1" applyBorder="1" applyAlignment="1">
      <alignment wrapText="1"/>
    </xf>
    <xf numFmtId="0" fontId="14" fillId="0" borderId="7" xfId="0" applyFont="1" applyFill="1" applyBorder="1" applyAlignment="1">
      <alignment horizontal="right" vertical="center" wrapText="1"/>
    </xf>
    <xf numFmtId="0" fontId="0" fillId="0" borderId="7" xfId="0" applyFill="1" applyBorder="1"/>
    <xf numFmtId="167" fontId="0" fillId="0" borderId="0" xfId="0" applyNumberFormat="1"/>
    <xf numFmtId="196" fontId="0" fillId="0" borderId="0" xfId="0" applyNumberFormat="1"/>
    <xf numFmtId="0" fontId="46" fillId="0" borderId="0" xfId="4" applyFont="1"/>
    <xf numFmtId="0" fontId="54" fillId="3" borderId="0" xfId="1" applyFont="1" applyFill="1" applyAlignment="1">
      <alignment horizontal="center" vertical="center" wrapText="1"/>
    </xf>
    <xf numFmtId="197" fontId="39" fillId="0" borderId="0" xfId="1" applyNumberFormat="1" applyFont="1" applyAlignment="1">
      <alignment vertical="center"/>
    </xf>
    <xf numFmtId="198" fontId="18" fillId="0" borderId="7" xfId="1" applyNumberFormat="1" applyFont="1" applyBorder="1" applyAlignment="1">
      <alignment horizontal="center" vertical="center"/>
    </xf>
    <xf numFmtId="198" fontId="20" fillId="0" borderId="9" xfId="1" applyNumberFormat="1" applyFont="1" applyBorder="1" applyAlignment="1">
      <alignment vertical="center"/>
    </xf>
    <xf numFmtId="167" fontId="35" fillId="4" borderId="0" xfId="4" applyNumberFormat="1" applyFont="1" applyFill="1" applyAlignment="1">
      <alignment vertical="center"/>
    </xf>
    <xf numFmtId="167" fontId="35" fillId="0" borderId="0" xfId="4" applyNumberFormat="1" applyFont="1" applyFill="1" applyAlignment="1">
      <alignment vertical="center"/>
    </xf>
    <xf numFmtId="0" fontId="9" fillId="0" borderId="7" xfId="4" applyFill="1" applyBorder="1"/>
    <xf numFmtId="0" fontId="4" fillId="2" borderId="0" xfId="4" applyFont="1" applyFill="1" applyAlignment="1">
      <alignment vertical="center"/>
    </xf>
    <xf numFmtId="0" fontId="32" fillId="2" borderId="0" xfId="4" applyFont="1" applyFill="1" applyAlignment="1">
      <alignment vertical="center"/>
    </xf>
    <xf numFmtId="0" fontId="32" fillId="2" borderId="0" xfId="4" applyFont="1" applyFill="1" applyAlignment="1">
      <alignment horizontal="justify" vertical="center"/>
    </xf>
    <xf numFmtId="0" fontId="8" fillId="0" borderId="0" xfId="0" applyFont="1" applyFill="1" applyAlignment="1">
      <alignment horizontal="right" vertical="center" wrapText="1"/>
    </xf>
    <xf numFmtId="181" fontId="8" fillId="0" borderId="0" xfId="0" applyNumberFormat="1" applyFont="1" applyFill="1" applyAlignment="1">
      <alignment horizontal="right" vertical="center" wrapText="1"/>
    </xf>
    <xf numFmtId="181" fontId="11" fillId="0" borderId="3" xfId="0" applyNumberFormat="1" applyFont="1" applyFill="1" applyBorder="1" applyAlignment="1">
      <alignment horizontal="right" vertical="center" wrapText="1"/>
    </xf>
    <xf numFmtId="181" fontId="8" fillId="0" borderId="0" xfId="0" applyNumberFormat="1" applyFont="1" applyFill="1" applyBorder="1" applyAlignment="1">
      <alignment horizontal="right" vertical="center" wrapText="1"/>
    </xf>
    <xf numFmtId="181" fontId="3" fillId="0" borderId="0" xfId="0" applyNumberFormat="1" applyFont="1" applyFill="1" applyAlignment="1">
      <alignment horizontal="right" vertical="center" wrapText="1"/>
    </xf>
    <xf numFmtId="175" fontId="8" fillId="0" borderId="0" xfId="0" applyNumberFormat="1" applyFont="1" applyFill="1" applyAlignment="1">
      <alignment horizontal="right" vertical="center" wrapText="1"/>
    </xf>
    <xf numFmtId="175" fontId="3" fillId="0" borderId="0" xfId="0" applyNumberFormat="1" applyFont="1" applyFill="1" applyAlignment="1">
      <alignment horizontal="right" vertical="center" wrapText="1"/>
    </xf>
    <xf numFmtId="175" fontId="11" fillId="0" borderId="3" xfId="0" applyNumberFormat="1" applyFont="1" applyFill="1" applyBorder="1" applyAlignment="1">
      <alignment horizontal="right" vertical="center" wrapText="1"/>
    </xf>
    <xf numFmtId="182" fontId="11" fillId="0" borderId="3" xfId="0" applyNumberFormat="1" applyFont="1" applyFill="1" applyBorder="1" applyAlignment="1">
      <alignment horizontal="right" vertical="center" wrapText="1"/>
    </xf>
    <xf numFmtId="181" fontId="8" fillId="0" borderId="1" xfId="0" applyNumberFormat="1" applyFont="1" applyFill="1" applyBorder="1" applyAlignment="1">
      <alignment horizontal="right" vertical="center" wrapText="1"/>
    </xf>
    <xf numFmtId="0" fontId="9" fillId="0" borderId="0" xfId="13"/>
    <xf numFmtId="0" fontId="36" fillId="0" borderId="0" xfId="4" applyFont="1"/>
    <xf numFmtId="0" fontId="9" fillId="0" borderId="0" xfId="13" applyBorder="1" applyAlignment="1">
      <alignment wrapText="1"/>
    </xf>
    <xf numFmtId="0" fontId="0" fillId="0" borderId="0" xfId="0" applyFill="1"/>
    <xf numFmtId="0" fontId="9" fillId="0" borderId="0" xfId="13" applyFill="1"/>
    <xf numFmtId="0" fontId="9" fillId="0" borderId="2" xfId="13" applyFill="1" applyBorder="1" applyAlignment="1">
      <alignment wrapText="1"/>
    </xf>
    <xf numFmtId="167" fontId="8" fillId="0" borderId="0" xfId="13" applyNumberFormat="1" applyFont="1" applyFill="1" applyAlignment="1">
      <alignment vertical="center" wrapText="1"/>
    </xf>
    <xf numFmtId="167" fontId="3" fillId="0" borderId="0" xfId="13" applyNumberFormat="1" applyFont="1" applyFill="1" applyAlignment="1">
      <alignment vertical="center" wrapText="1"/>
    </xf>
    <xf numFmtId="166" fontId="10" fillId="0" borderId="0" xfId="13" applyNumberFormat="1" applyFont="1" applyFill="1" applyAlignment="1">
      <alignment horizontal="right" vertical="center" wrapText="1"/>
    </xf>
    <xf numFmtId="0" fontId="3" fillId="0" borderId="0" xfId="13" applyFont="1" applyFill="1" applyAlignment="1">
      <alignment horizontal="center" vertical="center" wrapText="1"/>
    </xf>
    <xf numFmtId="165" fontId="8" fillId="0" borderId="0" xfId="13" applyNumberFormat="1" applyFont="1" applyFill="1" applyAlignment="1">
      <alignment vertical="center" wrapText="1"/>
    </xf>
    <xf numFmtId="165" fontId="3" fillId="0" borderId="0" xfId="13" applyNumberFormat="1" applyFont="1" applyFill="1" applyAlignment="1">
      <alignment vertical="center" wrapText="1"/>
    </xf>
    <xf numFmtId="0" fontId="14" fillId="0" borderId="1" xfId="13" applyFont="1" applyFill="1" applyBorder="1" applyAlignment="1">
      <alignment horizontal="left" vertical="center" wrapText="1" indent="1"/>
    </xf>
    <xf numFmtId="165" fontId="8" fillId="0" borderId="3" xfId="13" applyNumberFormat="1" applyFont="1" applyFill="1" applyBorder="1" applyAlignment="1">
      <alignment vertical="center" wrapText="1"/>
    </xf>
    <xf numFmtId="166" fontId="8" fillId="0" borderId="0" xfId="13" applyNumberFormat="1" applyFont="1" applyFill="1" applyAlignment="1">
      <alignment horizontal="right" vertical="center" wrapText="1"/>
    </xf>
    <xf numFmtId="166" fontId="3" fillId="0" borderId="0" xfId="13" applyNumberFormat="1" applyFont="1" applyFill="1" applyAlignment="1">
      <alignment horizontal="right" vertical="center" wrapText="1"/>
    </xf>
    <xf numFmtId="178" fontId="8" fillId="0" borderId="0" xfId="13" applyNumberFormat="1" applyFont="1" applyFill="1" applyAlignment="1">
      <alignment horizontal="right" vertical="center" wrapText="1"/>
    </xf>
    <xf numFmtId="178" fontId="3" fillId="0" borderId="0" xfId="13" applyNumberFormat="1" applyFont="1" applyFill="1" applyAlignment="1">
      <alignment horizontal="right" vertical="center" wrapText="1"/>
    </xf>
    <xf numFmtId="0" fontId="0" fillId="0" borderId="0" xfId="0"/>
    <xf numFmtId="0" fontId="9" fillId="0" borderId="0" xfId="4"/>
    <xf numFmtId="0" fontId="9" fillId="0" borderId="0" xfId="4" applyFill="1"/>
    <xf numFmtId="0" fontId="11" fillId="2" borderId="0" xfId="4" applyFont="1" applyFill="1" applyAlignment="1">
      <alignment horizontal="left" vertical="center" wrapText="1"/>
    </xf>
    <xf numFmtId="199" fontId="9" fillId="0" borderId="0" xfId="13" applyNumberFormat="1"/>
    <xf numFmtId="200" fontId="0" fillId="0" borderId="0" xfId="0" applyNumberFormat="1"/>
    <xf numFmtId="201" fontId="0" fillId="0" borderId="0" xfId="0" applyNumberFormat="1"/>
    <xf numFmtId="0" fontId="0" fillId="0" borderId="0" xfId="0" applyFill="1"/>
    <xf numFmtId="0" fontId="55" fillId="0" borderId="0" xfId="0" applyFont="1"/>
    <xf numFmtId="0" fontId="0" fillId="0" borderId="0" xfId="0" applyFill="1"/>
    <xf numFmtId="0" fontId="8" fillId="0" borderId="0" xfId="13" applyFont="1" applyFill="1" applyAlignment="1">
      <alignment horizontal="left" vertical="center" wrapText="1"/>
    </xf>
    <xf numFmtId="0" fontId="8" fillId="0" borderId="0" xfId="13" applyFont="1" applyFill="1" applyAlignment="1">
      <alignment vertical="center" wrapText="1"/>
    </xf>
    <xf numFmtId="0" fontId="3" fillId="0" borderId="0" xfId="13" applyFont="1" applyFill="1" applyAlignment="1">
      <alignment horizontal="left" vertical="center" wrapText="1" indent="4"/>
    </xf>
    <xf numFmtId="0" fontId="10" fillId="0" borderId="0" xfId="13" applyFont="1" applyFill="1" applyAlignment="1">
      <alignment horizontal="left" vertical="center" wrapText="1"/>
    </xf>
    <xf numFmtId="0" fontId="3" fillId="0" borderId="0" xfId="13" applyFont="1" applyFill="1" applyAlignment="1">
      <alignment horizontal="left" vertical="center" wrapText="1" indent="1"/>
    </xf>
    <xf numFmtId="0" fontId="3" fillId="0" borderId="0" xfId="13" applyFont="1" applyFill="1" applyAlignment="1">
      <alignment horizontal="left" vertical="center" wrapText="1" indent="2"/>
    </xf>
    <xf numFmtId="0" fontId="3" fillId="0" borderId="0" xfId="13" applyFont="1" applyFill="1" applyAlignment="1">
      <alignment horizontal="left" vertical="center" wrapText="1" indent="5"/>
    </xf>
    <xf numFmtId="0" fontId="3" fillId="0" borderId="0" xfId="0" applyFont="1" applyFill="1" applyAlignment="1">
      <alignment horizontal="left" vertical="center" wrapText="1" indent="3"/>
    </xf>
    <xf numFmtId="0" fontId="33" fillId="0" borderId="0" xfId="0" applyFont="1" applyFill="1"/>
    <xf numFmtId="0" fontId="0" fillId="5" borderId="0" xfId="0" applyFill="1"/>
    <xf numFmtId="0" fontId="3" fillId="5" borderId="0" xfId="0" applyFont="1" applyFill="1" applyAlignment="1">
      <alignment horizontal="center" vertical="center" wrapText="1"/>
    </xf>
    <xf numFmtId="0" fontId="9" fillId="5" borderId="2" xfId="0" applyFont="1" applyFill="1" applyBorder="1" applyAlignment="1">
      <alignment wrapText="1"/>
    </xf>
    <xf numFmtId="167" fontId="8" fillId="5" borderId="0" xfId="0" applyNumberFormat="1" applyFont="1" applyFill="1" applyAlignment="1">
      <alignment vertical="center" wrapText="1"/>
    </xf>
    <xf numFmtId="167" fontId="3" fillId="5" borderId="0" xfId="0" applyNumberFormat="1" applyFont="1" applyFill="1" applyAlignment="1">
      <alignment vertical="center" wrapText="1"/>
    </xf>
    <xf numFmtId="166" fontId="10" fillId="5" borderId="0" xfId="0" applyNumberFormat="1" applyFont="1" applyFill="1" applyAlignment="1">
      <alignment horizontal="right" vertical="center" wrapText="1"/>
    </xf>
    <xf numFmtId="0" fontId="9" fillId="4" borderId="2" xfId="0" applyFont="1" applyFill="1" applyBorder="1" applyAlignment="1">
      <alignment wrapText="1"/>
    </xf>
    <xf numFmtId="178" fontId="3" fillId="4" borderId="0" xfId="0" applyNumberFormat="1" applyFont="1" applyFill="1" applyAlignment="1">
      <alignment horizontal="right" vertical="center" wrapText="1"/>
    </xf>
    <xf numFmtId="179" fontId="3" fillId="4" borderId="0" xfId="0" applyNumberFormat="1" applyFont="1" applyFill="1" applyAlignment="1">
      <alignment horizontal="right" vertical="center" wrapText="1"/>
    </xf>
    <xf numFmtId="0" fontId="18" fillId="0" borderId="0" xfId="1" applyFont="1" applyAlignment="1">
      <alignment horizontal="center"/>
    </xf>
    <xf numFmtId="0" fontId="27" fillId="0" borderId="6" xfId="1" applyFont="1" applyFill="1" applyBorder="1" applyAlignment="1">
      <alignment horizontal="right" vertical="center"/>
    </xf>
    <xf numFmtId="0" fontId="27" fillId="0" borderId="0" xfId="1" applyFont="1" applyFill="1" applyAlignment="1">
      <alignment horizontal="right" vertical="center"/>
    </xf>
    <xf numFmtId="0" fontId="2" fillId="0" borderId="0" xfId="0" applyFont="1" applyAlignment="1">
      <alignment horizontal="left" wrapText="1" indent="3"/>
    </xf>
    <xf numFmtId="0" fontId="0" fillId="0" borderId="0" xfId="0"/>
    <xf numFmtId="0" fontId="4" fillId="0" borderId="0" xfId="4" applyFont="1" applyFill="1" applyAlignment="1">
      <alignment horizontal="left" vertical="center" wrapText="1"/>
    </xf>
    <xf numFmtId="164" fontId="5" fillId="3" borderId="0" xfId="9" applyNumberFormat="1" applyFont="1" applyFill="1" applyAlignment="1">
      <alignment horizontal="center" vertical="center" wrapText="1"/>
    </xf>
    <xf numFmtId="0" fontId="45" fillId="0" borderId="0" xfId="9"/>
    <xf numFmtId="164" fontId="5" fillId="3" borderId="0" xfId="4" applyNumberFormat="1" applyFont="1" applyFill="1" applyAlignment="1">
      <alignment horizontal="center" vertical="center" wrapText="1"/>
    </xf>
    <xf numFmtId="0" fontId="9" fillId="0" borderId="0" xfId="4"/>
    <xf numFmtId="0" fontId="4" fillId="0" borderId="0" xfId="4" applyFont="1" applyFill="1" applyAlignment="1">
      <alignment horizontal="justify" vertical="center" wrapText="1"/>
    </xf>
    <xf numFmtId="0" fontId="46" fillId="0" borderId="0" xfId="4" applyFont="1" applyFill="1"/>
    <xf numFmtId="0" fontId="4" fillId="2" borderId="0" xfId="4" quotePrefix="1" applyFont="1" applyFill="1" applyAlignment="1">
      <alignment horizontal="justify" vertical="center" wrapText="1"/>
    </xf>
    <xf numFmtId="0" fontId="4" fillId="2" borderId="0" xfId="4" applyFont="1" applyFill="1" applyAlignment="1">
      <alignment horizontal="justify" vertical="center" wrapText="1"/>
    </xf>
    <xf numFmtId="0" fontId="46" fillId="0" borderId="0" xfId="4" applyFont="1" applyAlignment="1">
      <alignment horizontal="justify" vertical="center"/>
    </xf>
    <xf numFmtId="0" fontId="46" fillId="0" borderId="0" xfId="4" applyFont="1" applyFill="1" applyAlignment="1">
      <alignment horizontal="justify" vertical="center"/>
    </xf>
    <xf numFmtId="164" fontId="5" fillId="3" borderId="0" xfId="4" applyNumberFormat="1" applyFont="1" applyFill="1" applyBorder="1" applyAlignment="1">
      <alignment horizontal="center" vertical="center" wrapText="1"/>
    </xf>
    <xf numFmtId="0" fontId="9" fillId="0" borderId="0" xfId="4" applyBorder="1"/>
    <xf numFmtId="0" fontId="4" fillId="2" borderId="0" xfId="4" applyFont="1" applyFill="1" applyAlignment="1">
      <alignment horizontal="left" vertical="center" wrapText="1"/>
    </xf>
    <xf numFmtId="0" fontId="46" fillId="0" borderId="0" xfId="4" applyFont="1"/>
    <xf numFmtId="0" fontId="4" fillId="2" borderId="0" xfId="4" applyFont="1" applyFill="1" applyAlignment="1">
      <alignment horizontal="left" vertical="top" wrapText="1"/>
    </xf>
    <xf numFmtId="0" fontId="9" fillId="0" borderId="0" xfId="4" applyAlignment="1">
      <alignment vertical="top"/>
    </xf>
    <xf numFmtId="0" fontId="9" fillId="5" borderId="0" xfId="4" applyFill="1"/>
    <xf numFmtId="0" fontId="3" fillId="2" borderId="0" xfId="4" applyFont="1" applyFill="1" applyAlignment="1">
      <alignment horizontal="left" vertical="center" wrapText="1"/>
    </xf>
    <xf numFmtId="0" fontId="3" fillId="0" borderId="0" xfId="4" applyFont="1" applyFill="1" applyAlignment="1">
      <alignment horizontal="left" vertical="center" wrapText="1"/>
    </xf>
    <xf numFmtId="0" fontId="9" fillId="0" borderId="0" xfId="4" applyFill="1"/>
    <xf numFmtId="0" fontId="9" fillId="0" borderId="0" xfId="4" applyFont="1"/>
    <xf numFmtId="0" fontId="4" fillId="2" borderId="0" xfId="4" applyFont="1" applyFill="1" applyAlignment="1">
      <alignment horizontal="justify" vertical="top" wrapText="1"/>
    </xf>
    <xf numFmtId="0" fontId="4" fillId="0" borderId="0" xfId="4" applyFont="1" applyAlignment="1">
      <alignment wrapText="1"/>
    </xf>
    <xf numFmtId="0" fontId="11" fillId="2" borderId="0" xfId="4" applyFont="1" applyFill="1" applyAlignment="1">
      <alignment horizontal="left" vertical="center" wrapText="1"/>
    </xf>
    <xf numFmtId="0" fontId="11" fillId="2" borderId="1" xfId="4" applyFont="1" applyFill="1" applyBorder="1" applyAlignment="1">
      <alignment horizontal="left" vertical="center" wrapText="1"/>
    </xf>
    <xf numFmtId="164" fontId="5" fillId="3" borderId="0" xfId="13" applyNumberFormat="1" applyFont="1" applyFill="1" applyAlignment="1">
      <alignment horizontal="center" vertical="center" wrapText="1"/>
    </xf>
    <xf numFmtId="0" fontId="4" fillId="2" borderId="0" xfId="13" applyFont="1" applyFill="1" applyAlignment="1">
      <alignment horizontal="justify" vertical="center" wrapText="1"/>
    </xf>
    <xf numFmtId="0" fontId="9" fillId="0" borderId="0" xfId="13"/>
    <xf numFmtId="0" fontId="4" fillId="2" borderId="0" xfId="13" applyFont="1" applyFill="1" applyAlignment="1">
      <alignment horizontal="left" vertical="top" wrapText="1"/>
    </xf>
    <xf numFmtId="0" fontId="32" fillId="2" borderId="0" xfId="13" applyFont="1" applyFill="1" applyAlignment="1">
      <alignment horizontal="left" vertical="top" wrapText="1"/>
    </xf>
    <xf numFmtId="0" fontId="33" fillId="0" borderId="0" xfId="13" applyFont="1"/>
    <xf numFmtId="0" fontId="42" fillId="3" borderId="0" xfId="1" applyFont="1" applyFill="1" applyAlignment="1">
      <alignment horizontal="center" vertical="center" wrapText="1"/>
    </xf>
    <xf numFmtId="164" fontId="5" fillId="3" borderId="0" xfId="16" applyNumberFormat="1" applyFont="1" applyFill="1" applyAlignment="1">
      <alignment horizontal="center" vertical="center" wrapText="1"/>
    </xf>
    <xf numFmtId="0" fontId="17" fillId="0" borderId="0" xfId="16"/>
    <xf numFmtId="0" fontId="4" fillId="2" borderId="0" xfId="13" quotePrefix="1" applyFont="1" applyFill="1" applyAlignment="1">
      <alignment horizontal="left" vertical="center" wrapText="1"/>
    </xf>
    <xf numFmtId="0" fontId="4" fillId="2" borderId="0" xfId="13" applyFont="1" applyFill="1" applyAlignment="1">
      <alignment horizontal="justify" vertical="top" wrapText="1"/>
    </xf>
    <xf numFmtId="0" fontId="15" fillId="2" borderId="0" xfId="13" applyFont="1" applyFill="1" applyAlignment="1">
      <alignment horizontal="justify" vertical="top" wrapText="1"/>
    </xf>
    <xf numFmtId="0" fontId="4" fillId="2" borderId="0" xfId="13" applyFont="1" applyFill="1" applyAlignment="1">
      <alignment horizontal="left" vertical="center" wrapText="1"/>
    </xf>
    <xf numFmtId="164" fontId="5" fillId="3" borderId="0" xfId="0" applyNumberFormat="1" applyFont="1" applyFill="1" applyAlignment="1">
      <alignment horizontal="center" vertical="center" wrapText="1"/>
    </xf>
    <xf numFmtId="0" fontId="4" fillId="0" borderId="0" xfId="0" applyFont="1" applyFill="1" applyAlignment="1">
      <alignment horizontal="left" vertical="top" wrapText="1"/>
    </xf>
    <xf numFmtId="0" fontId="0" fillId="0" borderId="0" xfId="0" applyFill="1"/>
    <xf numFmtId="0" fontId="4" fillId="0" borderId="0" xfId="0" applyFont="1" applyFill="1" applyAlignment="1">
      <alignment horizontal="justify" vertical="center" wrapText="1"/>
    </xf>
    <xf numFmtId="0" fontId="51" fillId="0" borderId="0" xfId="0" applyFont="1" applyAlignment="1">
      <alignment horizontal="center" vertical="center" wrapText="1"/>
    </xf>
    <xf numFmtId="0" fontId="4" fillId="2" borderId="0" xfId="0" quotePrefix="1" applyFont="1" applyFill="1" applyAlignment="1">
      <alignment horizontal="left" vertical="center" wrapText="1"/>
    </xf>
    <xf numFmtId="0" fontId="4" fillId="2" borderId="0" xfId="0" applyFont="1" applyFill="1" applyAlignment="1">
      <alignment horizontal="left" vertical="center" wrapText="1"/>
    </xf>
    <xf numFmtId="0" fontId="4" fillId="2" borderId="0" xfId="0" applyFont="1" applyFill="1" applyAlignment="1">
      <alignment horizontal="justify" vertical="center" wrapText="1"/>
    </xf>
    <xf numFmtId="0" fontId="4" fillId="2" borderId="0" xfId="0" applyFont="1" applyFill="1" applyAlignment="1">
      <alignment horizontal="left" vertical="top" wrapText="1"/>
    </xf>
    <xf numFmtId="0" fontId="4" fillId="2" borderId="2" xfId="0" applyFont="1" applyFill="1" applyBorder="1" applyAlignment="1">
      <alignment horizontal="justify" vertical="center" wrapText="1"/>
    </xf>
    <xf numFmtId="0" fontId="9" fillId="0" borderId="2" xfId="0" applyFont="1" applyBorder="1" applyAlignment="1">
      <alignment wrapText="1"/>
    </xf>
    <xf numFmtId="0" fontId="4" fillId="2" borderId="0" xfId="0" applyFont="1" applyFill="1" applyAlignment="1">
      <alignment horizontal="justify" vertical="top" wrapText="1"/>
    </xf>
    <xf numFmtId="0" fontId="4" fillId="2" borderId="0" xfId="0" quotePrefix="1" applyFont="1" applyFill="1" applyAlignment="1">
      <alignment horizontal="left" vertical="top" wrapText="1"/>
    </xf>
    <xf numFmtId="0" fontId="4" fillId="0" borderId="0" xfId="0" applyFont="1" applyFill="1" applyAlignment="1">
      <alignment horizontal="left" vertical="center" wrapText="1"/>
    </xf>
    <xf numFmtId="0" fontId="4" fillId="0" borderId="0" xfId="0" applyFont="1" applyFill="1" applyBorder="1" applyAlignment="1">
      <alignment horizontal="justify" vertical="center" wrapText="1"/>
    </xf>
    <xf numFmtId="0" fontId="9" fillId="0" borderId="0" xfId="0" applyFont="1" applyFill="1" applyBorder="1" applyAlignment="1">
      <alignment wrapText="1"/>
    </xf>
    <xf numFmtId="0" fontId="4" fillId="0" borderId="0" xfId="0" quotePrefix="1" applyFont="1" applyFill="1" applyAlignment="1">
      <alignment horizontal="justify" vertical="top" wrapText="1"/>
    </xf>
    <xf numFmtId="0" fontId="0" fillId="0" borderId="0" xfId="0" applyFill="1" applyAlignment="1">
      <alignment vertical="top"/>
    </xf>
    <xf numFmtId="0" fontId="2" fillId="2" borderId="0" xfId="0" applyFont="1" applyFill="1" applyAlignment="1">
      <alignment horizontal="left" vertical="center" wrapText="1" indent="3"/>
    </xf>
    <xf numFmtId="0" fontId="4" fillId="0" borderId="0" xfId="4" applyFont="1" applyAlignment="1">
      <alignment horizontal="left" vertical="top" wrapText="1"/>
    </xf>
    <xf numFmtId="0" fontId="4" fillId="0" borderId="0" xfId="4" applyFont="1" applyFill="1" applyAlignment="1">
      <alignment horizontal="left" vertical="top" wrapText="1"/>
    </xf>
    <xf numFmtId="164" fontId="5" fillId="0" borderId="0" xfId="4" applyNumberFormat="1" applyFont="1" applyFill="1" applyBorder="1" applyAlignment="1">
      <alignment horizontal="center" vertical="center" wrapText="1"/>
    </xf>
    <xf numFmtId="0" fontId="9" fillId="0" borderId="0" xfId="4" applyFill="1" applyBorder="1"/>
    <xf numFmtId="0" fontId="9" fillId="0" borderId="0" xfId="4" applyAlignment="1">
      <alignment horizontal="center" vertical="center" textRotation="255"/>
    </xf>
    <xf numFmtId="164" fontId="5" fillId="3" borderId="10" xfId="4" applyNumberFormat="1" applyFont="1" applyFill="1" applyBorder="1" applyAlignment="1">
      <alignment horizontal="center" vertical="center" wrapText="1"/>
    </xf>
    <xf numFmtId="0" fontId="49" fillId="0" borderId="0" xfId="0" applyFont="1" applyAlignment="1">
      <alignment horizontal="center" vertical="center" wrapText="1"/>
    </xf>
    <xf numFmtId="0" fontId="4" fillId="2" borderId="0" xfId="0" quotePrefix="1" applyFont="1" applyFill="1" applyAlignment="1">
      <alignment horizontal="justify" vertical="center" wrapText="1"/>
    </xf>
    <xf numFmtId="0" fontId="0" fillId="0" borderId="0" xfId="0" applyAlignment="1">
      <alignment horizontal="justify"/>
    </xf>
    <xf numFmtId="0" fontId="0" fillId="0" borderId="0" xfId="0" applyFill="1" applyAlignment="1">
      <alignment horizontal="center"/>
    </xf>
    <xf numFmtId="0" fontId="11" fillId="2" borderId="0" xfId="0" applyFont="1" applyFill="1" applyAlignment="1">
      <alignment horizontal="center" vertical="center" wrapText="1"/>
    </xf>
    <xf numFmtId="0" fontId="11" fillId="2" borderId="2" xfId="0" applyFont="1" applyFill="1" applyBorder="1" applyAlignment="1">
      <alignment horizontal="center" vertical="center" wrapText="1"/>
    </xf>
    <xf numFmtId="0" fontId="11" fillId="2" borderId="0" xfId="13" applyFont="1" applyFill="1" applyAlignment="1">
      <alignment horizontal="center" vertical="center" wrapText="1"/>
    </xf>
  </cellXfs>
  <cellStyles count="17">
    <cellStyle name="% 2" xfId="1" xr:uid="{00000000-0005-0000-0000-000000000000}"/>
    <cellStyle name="% 2 2" xfId="12" xr:uid="{00000000-0005-0000-0000-000001000000}"/>
    <cellStyle name="% 2 3" xfId="6" xr:uid="{00000000-0005-0000-0000-000002000000}"/>
    <cellStyle name="% 3" xfId="11" xr:uid="{00000000-0005-0000-0000-000003000000}"/>
    <cellStyle name="Hipervínculo 2" xfId="3" xr:uid="{00000000-0005-0000-0000-000004000000}"/>
    <cellStyle name="Millares 2" xfId="10" xr:uid="{00000000-0005-0000-0000-000005000000}"/>
    <cellStyle name="Normal" xfId="0" builtinId="0"/>
    <cellStyle name="Normal 2" xfId="2" xr:uid="{00000000-0005-0000-0000-000007000000}"/>
    <cellStyle name="Normal 2 2" xfId="13" xr:uid="{00000000-0005-0000-0000-000008000000}"/>
    <cellStyle name="Normal 3" xfId="4" xr:uid="{00000000-0005-0000-0000-000009000000}"/>
    <cellStyle name="Normal 4" xfId="9" xr:uid="{00000000-0005-0000-0000-00000A000000}"/>
    <cellStyle name="Normal 4 2" xfId="16" xr:uid="{00000000-0005-0000-0000-00000B000000}"/>
    <cellStyle name="Normal 5" xfId="5" xr:uid="{00000000-0005-0000-0000-00000C000000}"/>
    <cellStyle name="Porcentaje 2" xfId="7" xr:uid="{00000000-0005-0000-0000-00000D000000}"/>
    <cellStyle name="Porcentaje 3" xfId="8" xr:uid="{00000000-0005-0000-0000-00000E000000}"/>
    <cellStyle name="Porcentaje 4" xfId="14" xr:uid="{00000000-0005-0000-0000-00000F000000}"/>
    <cellStyle name="Porcentaje 7" xfId="15" xr:uid="{00000000-0005-0000-0000-000010000000}"/>
  </cellStyles>
  <dxfs count="0"/>
  <tableStyles count="0"/>
  <colors>
    <mruColors>
      <color rgb="FF14A5B6"/>
      <color rgb="FF006476"/>
      <color rgb="FFEDF7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428625</xdr:colOff>
      <xdr:row>1</xdr:row>
      <xdr:rowOff>47625</xdr:rowOff>
    </xdr:from>
    <xdr:to>
      <xdr:col>4</xdr:col>
      <xdr:colOff>4419600</xdr:colOff>
      <xdr:row>7</xdr:row>
      <xdr:rowOff>114300</xdr:rowOff>
    </xdr:to>
    <xdr:pic>
      <xdr:nvPicPr>
        <xdr:cNvPr id="2" name="Imagen 6" descr="TFN_Logo Port_Azul.png">
          <a:extLst>
            <a:ext uri="{FF2B5EF4-FFF2-40B4-BE49-F238E27FC236}">
              <a16:creationId xmlns:a16="http://schemas.microsoft.com/office/drawing/2014/main" id="{44442FF2-922C-4ACA-924E-1241324C4FD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38900" y="209550"/>
          <a:ext cx="3990975"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22405</xdr:colOff>
      <xdr:row>0</xdr:row>
      <xdr:rowOff>74883</xdr:rowOff>
    </xdr:from>
    <xdr:to>
      <xdr:col>3</xdr:col>
      <xdr:colOff>33348</xdr:colOff>
      <xdr:row>29</xdr:row>
      <xdr:rowOff>43133</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403405" y="74883"/>
          <a:ext cx="13494110" cy="78316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The financial information related to 2019 and 2020 contained in this document has been prepared under International Financial Reporting Standards (IFRS), as adopted by the European Union. This information is unaudited.</a:t>
          </a:r>
          <a:endParaRPr lang="es-ES" sz="1100">
            <a:solidFill>
              <a:schemeClr val="dk1"/>
            </a:solidFill>
            <a:effectLst/>
            <a:latin typeface="+mn-lt"/>
            <a:ea typeface="+mn-ea"/>
            <a:cs typeface="+mn-cs"/>
          </a:endParaRPr>
        </a:p>
        <a:p>
          <a:endParaRPr lang="en-GB" sz="1100" b="1">
            <a:solidFill>
              <a:schemeClr val="dk1"/>
            </a:solidFill>
            <a:effectLst/>
            <a:latin typeface="+mn-lt"/>
            <a:ea typeface="+mn-ea"/>
            <a:cs typeface="+mn-cs"/>
          </a:endParaRPr>
        </a:p>
        <a:p>
          <a:r>
            <a:rPr lang="en-GB" sz="1100" b="1" u="sng">
              <a:solidFill>
                <a:sysClr val="windowText" lastClr="000000"/>
              </a:solidFill>
              <a:effectLst/>
              <a:latin typeface="+mn-lt"/>
              <a:ea typeface="+mn-ea"/>
              <a:cs typeface="+mn-cs"/>
            </a:rPr>
            <a:t>Perímeter</a:t>
          </a:r>
        </a:p>
        <a:p>
          <a:endParaRPr lang="es-ES" sz="1100">
            <a:solidFill>
              <a:sysClr val="windowText" lastClr="000000"/>
            </a:solidFill>
            <a:effectLst/>
            <a:latin typeface="+mn-lt"/>
            <a:ea typeface="+mn-ea"/>
            <a:cs typeface="+mn-cs"/>
          </a:endParaRPr>
        </a:p>
        <a:p>
          <a:r>
            <a:rPr lang="en-GB" sz="1100" b="1">
              <a:solidFill>
                <a:sysClr val="windowText" lastClr="000000"/>
              </a:solidFill>
              <a:effectLst/>
              <a:latin typeface="+mn-lt"/>
              <a:ea typeface="+mn-ea"/>
              <a:cs typeface="+mn-cs"/>
            </a:rPr>
            <a:t>T. Hispam South and T. Hispam North are no longer different segments and from now on are consolidated under T. Hispam segment with some exceptions. </a:t>
          </a:r>
          <a:endParaRPr lang="es-ES" sz="1100">
            <a:solidFill>
              <a:sysClr val="windowText" lastClr="000000"/>
            </a:solidFill>
            <a:effectLst/>
            <a:latin typeface="+mn-lt"/>
            <a:ea typeface="+mn-ea"/>
            <a:cs typeface="+mn-cs"/>
          </a:endParaRPr>
        </a:p>
        <a:p>
          <a:r>
            <a:rPr lang="en-GB" sz="1100" b="1">
              <a:solidFill>
                <a:sysClr val="windowText" lastClr="000000"/>
              </a:solidFill>
              <a:effectLst/>
              <a:latin typeface="+mn-lt"/>
              <a:ea typeface="+mn-ea"/>
              <a:cs typeface="+mn-cs"/>
            </a:rPr>
            <a:t>T. Centroamérica are no longer in the consolidation perimeter of Hispam in 2019 and 2020, and from now on is included in “Other companies and eliminations</a:t>
          </a:r>
          <a:r>
            <a:rPr lang="en-GB" sz="1100">
              <a:solidFill>
                <a:sysClr val="windowText" lastClr="000000"/>
              </a:solidFill>
              <a:effectLst/>
              <a:latin typeface="+mn-lt"/>
              <a:ea typeface="+mn-ea"/>
              <a:cs typeface="+mn-cs"/>
            </a:rPr>
            <a:t>”.</a:t>
          </a:r>
          <a:endParaRPr lang="es-ES" sz="1100">
            <a:solidFill>
              <a:sysClr val="windowText" lastClr="000000"/>
            </a:solidFill>
            <a:effectLst/>
            <a:latin typeface="+mn-lt"/>
            <a:ea typeface="+mn-ea"/>
            <a:cs typeface="+mn-cs"/>
          </a:endParaRPr>
        </a:p>
        <a:p>
          <a:pPr lvl="0"/>
          <a:r>
            <a:rPr lang="en-GB" sz="1100" b="1">
              <a:solidFill>
                <a:sysClr val="windowText" lastClr="000000"/>
              </a:solidFill>
              <a:effectLst/>
              <a:latin typeface="+mn-lt"/>
              <a:ea typeface="+mn-ea"/>
              <a:cs typeface="+mn-cs"/>
            </a:rPr>
            <a:t>T. Guatemala, T. Nicaragua, and T. Panama were deconsolidated in 2019</a:t>
          </a:r>
          <a:r>
            <a:rPr lang="en-GB" sz="1100">
              <a:solidFill>
                <a:sysClr val="windowText" lastClr="000000"/>
              </a:solidFill>
              <a:effectLst/>
              <a:latin typeface="+mn-lt"/>
              <a:ea typeface="+mn-ea"/>
              <a:cs typeface="+mn-cs"/>
            </a:rPr>
            <a:t> after these companies were sold. </a:t>
          </a:r>
          <a:endParaRPr lang="es-ES" sz="1100">
            <a:solidFill>
              <a:sysClr val="windowText" lastClr="000000"/>
            </a:solidFill>
            <a:effectLst/>
            <a:latin typeface="+mn-lt"/>
            <a:ea typeface="+mn-ea"/>
            <a:cs typeface="+mn-cs"/>
          </a:endParaRPr>
        </a:p>
        <a:p>
          <a:pPr lvl="1"/>
          <a:r>
            <a:rPr lang="en-GB" sz="1100">
              <a:solidFill>
                <a:sysClr val="windowText" lastClr="000000"/>
              </a:solidFill>
              <a:effectLst/>
              <a:latin typeface="+mn-lt"/>
              <a:ea typeface="+mn-ea"/>
              <a:cs typeface="+mn-cs"/>
            </a:rPr>
            <a:t>T. Guatemala was deconsolidated as of 1 Jan 2019.</a:t>
          </a:r>
          <a:endParaRPr lang="es-ES" sz="1100">
            <a:solidFill>
              <a:sysClr val="windowText" lastClr="000000"/>
            </a:solidFill>
            <a:effectLst/>
            <a:latin typeface="+mn-lt"/>
            <a:ea typeface="+mn-ea"/>
            <a:cs typeface="+mn-cs"/>
          </a:endParaRPr>
        </a:p>
        <a:p>
          <a:pPr lvl="1"/>
          <a:r>
            <a:rPr lang="en-GB" sz="1100">
              <a:solidFill>
                <a:sysClr val="windowText" lastClr="000000"/>
              </a:solidFill>
              <a:effectLst/>
              <a:latin typeface="+mn-lt"/>
              <a:ea typeface="+mn-ea"/>
              <a:cs typeface="+mn-cs"/>
            </a:rPr>
            <a:t>T. Nicaragua was deconsolidated as of 1 May 2019 and contributed to 2019 Telefónica Group  results with €56m in revenues, €30m in OIBDA and €1m in Capex, and with total accesses of 3.9m as of March 2019 (3.6m mobile prepay).</a:t>
          </a:r>
          <a:endParaRPr lang="es-ES" sz="1100">
            <a:solidFill>
              <a:sysClr val="windowText" lastClr="000000"/>
            </a:solidFill>
            <a:effectLst/>
            <a:latin typeface="+mn-lt"/>
            <a:ea typeface="+mn-ea"/>
            <a:cs typeface="+mn-cs"/>
          </a:endParaRPr>
        </a:p>
        <a:p>
          <a:pPr lvl="1"/>
          <a:r>
            <a:rPr lang="en-GB" sz="1100">
              <a:solidFill>
                <a:sysClr val="windowText" lastClr="000000"/>
              </a:solidFill>
              <a:effectLst/>
              <a:latin typeface="+mn-lt"/>
              <a:ea typeface="+mn-ea"/>
              <a:cs typeface="+mn-cs"/>
            </a:rPr>
            <a:t>T. Panamá was deconsolidated as of 1 September 2019 and contributed to 2019 Telefónica Group results with €136m in revenues, €60m in OIBDA and €12m in Capex and with total accesses of 1.7m as of June 2019 (1.5m mobile prepay).</a:t>
          </a:r>
          <a:endParaRPr lang="es-ES" sz="1100">
            <a:solidFill>
              <a:sysClr val="windowText" lastClr="000000"/>
            </a:solidFill>
            <a:effectLst/>
            <a:latin typeface="+mn-lt"/>
            <a:ea typeface="+mn-ea"/>
            <a:cs typeface="+mn-cs"/>
          </a:endParaRPr>
        </a:p>
        <a:p>
          <a:pPr lvl="0"/>
          <a:r>
            <a:rPr lang="en-GB" sz="1100" b="1">
              <a:solidFill>
                <a:sysClr val="windowText" lastClr="000000"/>
              </a:solidFill>
              <a:effectLst/>
              <a:latin typeface="+mn-lt"/>
              <a:ea typeface="+mn-ea"/>
              <a:cs typeface="+mn-cs"/>
            </a:rPr>
            <a:t>Telefonica Costa Rica and Telefonica El Salvador</a:t>
          </a:r>
          <a:r>
            <a:rPr lang="en-GB" sz="1100">
              <a:solidFill>
                <a:sysClr val="windowText" lastClr="000000"/>
              </a:solidFill>
              <a:effectLst/>
              <a:latin typeface="+mn-lt"/>
              <a:ea typeface="+mn-ea"/>
              <a:cs typeface="+mn-cs"/>
            </a:rPr>
            <a:t> contributed to Telefonica Group  in January-December 2019 with €355m in revenues, €122m in OIBDA and €52m in Capex and with total accesses of 4.4m as of December 2019 (3.4m mobile prepay). From now on, these assets are included in “Other companies and eliminations”.</a:t>
          </a:r>
          <a:endParaRPr lang="es-ES" sz="1100">
            <a:solidFill>
              <a:sysClr val="windowText" lastClr="000000"/>
            </a:solidFill>
            <a:effectLst/>
            <a:latin typeface="+mn-lt"/>
            <a:ea typeface="+mn-ea"/>
            <a:cs typeface="+mn-cs"/>
          </a:endParaRPr>
        </a:p>
        <a:p>
          <a:pPr lvl="0"/>
          <a:r>
            <a:rPr lang="en-GB" sz="1100">
              <a:solidFill>
                <a:sysClr val="windowText" lastClr="000000"/>
              </a:solidFill>
              <a:effectLst/>
              <a:latin typeface="+mn-lt"/>
              <a:ea typeface="+mn-ea"/>
              <a:cs typeface="+mn-cs"/>
            </a:rPr>
            <a:t>Some other companies that operate in Hispam and were previously included in the “Other companies</a:t>
          </a:r>
          <a:r>
            <a:rPr lang="en-GB" sz="1100" baseline="0">
              <a:solidFill>
                <a:sysClr val="windowText" lastClr="000000"/>
              </a:solidFill>
              <a:effectLst/>
              <a:latin typeface="+mn-lt"/>
              <a:ea typeface="+mn-ea"/>
              <a:cs typeface="+mn-cs"/>
            </a:rPr>
            <a:t> and eliminations</a:t>
          </a:r>
          <a:r>
            <a:rPr lang="en-GB" sz="1100">
              <a:solidFill>
                <a:sysClr val="windowText" lastClr="000000"/>
              </a:solidFill>
              <a:effectLst/>
              <a:latin typeface="+mn-lt"/>
              <a:ea typeface="+mn-ea"/>
              <a:cs typeface="+mn-cs"/>
            </a:rPr>
            <a:t>” segment have been included in T. Hispam segment, although their impact is not material.</a:t>
          </a:r>
          <a:endParaRPr lang="es-ES"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 </a:t>
          </a:r>
          <a:endParaRPr lang="es-ES" sz="1100">
            <a:solidFill>
              <a:sysClr val="windowText" lastClr="000000"/>
            </a:solidFill>
            <a:effectLst/>
            <a:latin typeface="+mn-lt"/>
            <a:ea typeface="+mn-ea"/>
            <a:cs typeface="+mn-cs"/>
          </a:endParaRPr>
        </a:p>
        <a:p>
          <a:r>
            <a:rPr lang="en-GB" sz="1100" b="1">
              <a:solidFill>
                <a:sysClr val="windowText" lastClr="000000"/>
              </a:solidFill>
              <a:effectLst/>
              <a:latin typeface="+mn-lt"/>
              <a:ea typeface="+mn-ea"/>
              <a:cs typeface="+mn-cs"/>
            </a:rPr>
            <a:t>Antares was deconsolidated as of 1 Feb 2019</a:t>
          </a:r>
          <a:r>
            <a:rPr lang="en-GB" sz="1100">
              <a:solidFill>
                <a:sysClr val="windowText" lastClr="000000"/>
              </a:solidFill>
              <a:effectLst/>
              <a:latin typeface="+mn-lt"/>
              <a:ea typeface="+mn-ea"/>
              <a:cs typeface="+mn-cs"/>
            </a:rPr>
            <a:t> following the sale of the asset. The Co. contributed in 2019 with €11m in OIBDA at Group level (within "Other Companies &amp; eliminations").</a:t>
          </a:r>
          <a:endParaRPr lang="es-ES" sz="1100">
            <a:solidFill>
              <a:sysClr val="windowText" lastClr="000000"/>
            </a:solidFill>
            <a:effectLst/>
            <a:latin typeface="+mn-lt"/>
            <a:ea typeface="+mn-ea"/>
            <a:cs typeface="+mn-cs"/>
          </a:endParaRPr>
        </a:p>
        <a:p>
          <a:r>
            <a:rPr lang="en-GB" sz="1100" b="1">
              <a:solidFill>
                <a:sysClr val="windowText" lastClr="000000"/>
              </a:solidFill>
              <a:effectLst/>
              <a:latin typeface="+mn-lt"/>
              <a:ea typeface="+mn-ea"/>
              <a:cs typeface="+mn-cs"/>
            </a:rPr>
            <a:t>T. España </a:t>
          </a:r>
          <a:r>
            <a:rPr lang="en-GB" sz="1100">
              <a:solidFill>
                <a:sysClr val="windowText" lastClr="000000"/>
              </a:solidFill>
              <a:effectLst/>
              <a:latin typeface="+mn-lt"/>
              <a:ea typeface="+mn-ea"/>
              <a:cs typeface="+mn-cs"/>
            </a:rPr>
            <a:t>segment in 2020 includes TGT Spain (Telefónica Global Technology that was previously included in the “Other companies</a:t>
          </a:r>
          <a:r>
            <a:rPr lang="en-GB" sz="1100" baseline="0">
              <a:solidFill>
                <a:sysClr val="windowText" lastClr="000000"/>
              </a:solidFill>
              <a:effectLst/>
              <a:latin typeface="+mn-lt"/>
              <a:ea typeface="+mn-ea"/>
              <a:cs typeface="+mn-cs"/>
            </a:rPr>
            <a:t> and eliminations</a:t>
          </a:r>
          <a:r>
            <a:rPr lang="en-GB" sz="1100">
              <a:solidFill>
                <a:sysClr val="windowText" lastClr="000000"/>
              </a:solidFill>
              <a:effectLst/>
              <a:latin typeface="+mn-lt"/>
              <a:ea typeface="+mn-ea"/>
              <a:cs typeface="+mn-cs"/>
            </a:rPr>
            <a:t>”) and 2019 P&amp;L has been restated accordingly.</a:t>
          </a:r>
          <a:endParaRPr lang="es-ES" sz="1100">
            <a:solidFill>
              <a:sysClr val="windowText" lastClr="000000"/>
            </a:solidFill>
            <a:effectLst/>
            <a:latin typeface="+mn-lt"/>
            <a:ea typeface="+mn-ea"/>
            <a:cs typeface="+mn-cs"/>
          </a:endParaRPr>
        </a:p>
        <a:p>
          <a:r>
            <a:rPr lang="en-GB" sz="1100" b="1">
              <a:solidFill>
                <a:sysClr val="windowText" lastClr="000000"/>
              </a:solidFill>
              <a:effectLst/>
              <a:latin typeface="+mn-lt"/>
              <a:ea typeface="+mn-ea"/>
              <a:cs typeface="+mn-cs"/>
            </a:rPr>
            <a:t>T. Infra</a:t>
          </a:r>
          <a:r>
            <a:rPr lang="en-GB" sz="1100" b="1" baseline="0">
              <a:solidFill>
                <a:sysClr val="windowText" lastClr="000000"/>
              </a:solidFill>
              <a:effectLst/>
              <a:latin typeface="+mn-lt"/>
              <a:ea typeface="+mn-ea"/>
              <a:cs typeface="+mn-cs"/>
            </a:rPr>
            <a:t> </a:t>
          </a:r>
          <a:r>
            <a:rPr lang="en-GB" sz="1100">
              <a:solidFill>
                <a:sysClr val="windowText" lastClr="000000"/>
              </a:solidFill>
              <a:effectLst/>
              <a:latin typeface="+mn-lt"/>
              <a:ea typeface="+mn-ea"/>
              <a:cs typeface="+mn-cs"/>
            </a:rPr>
            <a:t>is a new Segment with a P&amp;L reported and KPIs, until Q1 20 including as a unique asset in its perimeter Telxius. </a:t>
          </a:r>
        </a:p>
        <a:p>
          <a:r>
            <a:rPr lang="es-ES" sz="1100" b="1">
              <a:solidFill>
                <a:sysClr val="windowText" lastClr="000000"/>
              </a:solidFill>
              <a:effectLst/>
              <a:latin typeface="+mn-lt"/>
              <a:ea typeface="+mn-ea"/>
              <a:cs typeface="+mn-cs"/>
            </a:rPr>
            <a:t>“Others companies and Eliminations” </a:t>
          </a:r>
          <a:r>
            <a:rPr lang="es-ES" sz="1100">
              <a:solidFill>
                <a:sysClr val="windowText" lastClr="000000"/>
              </a:solidFill>
              <a:effectLst/>
              <a:latin typeface="+mn-lt"/>
              <a:ea typeface="+mn-ea"/>
              <a:cs typeface="+mn-cs"/>
            </a:rPr>
            <a:t>financials are therefore restated for 2019 mainly excluding Telxius, TGT Spain and some other companies that operate in Hispam and including T. Centroamérica.</a:t>
          </a:r>
        </a:p>
        <a:p>
          <a:endParaRPr lang="es-ES" sz="1100">
            <a:solidFill>
              <a:schemeClr val="dk1"/>
            </a:solidFill>
            <a:effectLst/>
            <a:latin typeface="+mn-lt"/>
            <a:ea typeface="+mn-ea"/>
            <a:cs typeface="+mn-cs"/>
          </a:endParaRPr>
        </a:p>
        <a:p>
          <a:endParaRPr lang="es-ES" sz="1100">
            <a:solidFill>
              <a:schemeClr val="dk1"/>
            </a:solidFill>
            <a:effectLst/>
            <a:latin typeface="+mn-lt"/>
            <a:ea typeface="+mn-ea"/>
            <a:cs typeface="+mn-cs"/>
          </a:endParaRPr>
        </a:p>
        <a:p>
          <a:r>
            <a:rPr lang="en-GB" sz="1100" b="1" u="sng">
              <a:solidFill>
                <a:schemeClr val="dk1"/>
              </a:solidFill>
              <a:effectLst/>
              <a:latin typeface="+mn-lt"/>
              <a:ea typeface="+mn-ea"/>
              <a:cs typeface="+mn-cs"/>
            </a:rPr>
            <a:t>Accesses &amp; KPIs</a:t>
          </a:r>
          <a:r>
            <a:rPr lang="en-GB" sz="1100" b="1">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n-GB" sz="1100">
              <a:solidFill>
                <a:schemeClr val="dk1"/>
              </a:solidFill>
              <a:effectLst/>
              <a:latin typeface="+mn-lt"/>
              <a:ea typeface="+mn-ea"/>
              <a:cs typeface="+mn-cs"/>
            </a:rPr>
            <a:t>New information has been included since the first quarter 2020 (in the Segments applicable) and is also given for comparative purposes from January 2019.	</a:t>
          </a:r>
          <a:endParaRPr lang="es-ES" sz="1100">
            <a:solidFill>
              <a:schemeClr val="dk1"/>
            </a:solidFill>
            <a:effectLst/>
            <a:latin typeface="+mn-lt"/>
            <a:ea typeface="+mn-ea"/>
            <a:cs typeface="+mn-cs"/>
          </a:endParaRPr>
        </a:p>
        <a:p>
          <a:pPr lvl="0"/>
          <a:r>
            <a:rPr lang="en-GB" sz="1100">
              <a:solidFill>
                <a:schemeClr val="dk1"/>
              </a:solidFill>
              <a:effectLst/>
              <a:latin typeface="+mn-lt"/>
              <a:ea typeface="+mn-ea"/>
              <a:cs typeface="+mn-cs"/>
            </a:rPr>
            <a:t>          Connected FTTH accesses and IPTV accesses</a:t>
          </a:r>
          <a:endParaRPr lang="es-ES" sz="1100">
            <a:solidFill>
              <a:schemeClr val="dk1"/>
            </a:solidFill>
            <a:effectLst/>
            <a:latin typeface="+mn-lt"/>
            <a:ea typeface="+mn-ea"/>
            <a:cs typeface="+mn-cs"/>
          </a:endParaRPr>
        </a:p>
        <a:p>
          <a:pPr lvl="0"/>
          <a:r>
            <a:rPr lang="en-GB" sz="1100">
              <a:solidFill>
                <a:schemeClr val="dk1"/>
              </a:solidFill>
              <a:effectLst/>
              <a:latin typeface="+mn-lt"/>
              <a:ea typeface="+mn-ea"/>
              <a:cs typeface="+mn-cs"/>
            </a:rPr>
            <a:t>          Own UBB Premises passed (including FTTx and cable) with FTTH breakdown </a:t>
          </a:r>
          <a:endParaRPr lang="es-ES" sz="1100">
            <a:solidFill>
              <a:schemeClr val="dk1"/>
            </a:solidFill>
            <a:effectLst/>
            <a:latin typeface="+mn-lt"/>
            <a:ea typeface="+mn-ea"/>
            <a:cs typeface="+mn-cs"/>
          </a:endParaRPr>
        </a:p>
        <a:p>
          <a:pPr lvl="0"/>
          <a:r>
            <a:rPr lang="en-GB" sz="1100">
              <a:solidFill>
                <a:schemeClr val="dk1"/>
              </a:solidFill>
              <a:effectLst/>
              <a:latin typeface="+mn-lt"/>
              <a:ea typeface="+mn-ea"/>
              <a:cs typeface="+mn-cs"/>
            </a:rPr>
            <a:t>          </a:t>
          </a:r>
          <a:r>
            <a:rPr lang="en-GB" sz="1100">
              <a:solidFill>
                <a:sysClr val="windowText" lastClr="000000"/>
              </a:solidFill>
              <a:effectLst/>
              <a:latin typeface="+mn-lt"/>
              <a:ea typeface="+mn-ea"/>
              <a:cs typeface="+mn-cs"/>
            </a:rPr>
            <a:t>At T. España level: Convergent KPIs</a:t>
          </a:r>
          <a:r>
            <a:rPr lang="en-GB" sz="1100" baseline="0">
              <a:solidFill>
                <a:sysClr val="windowText" lastClr="000000"/>
              </a:solidFill>
              <a:effectLst/>
              <a:latin typeface="+mn-lt"/>
              <a:ea typeface="+mn-ea"/>
              <a:cs typeface="+mn-cs"/>
            </a:rPr>
            <a:t> (Clients, churn and ARPU)</a:t>
          </a:r>
          <a:r>
            <a:rPr lang="en-GB" sz="1100">
              <a:solidFill>
                <a:sysClr val="windowText" lastClr="000000"/>
              </a:solidFill>
              <a:effectLst/>
              <a:latin typeface="+mn-lt"/>
              <a:ea typeface="+mn-ea"/>
              <a:cs typeface="+mn-cs"/>
            </a:rPr>
            <a:t> including</a:t>
          </a:r>
          <a:r>
            <a:rPr lang="en-GB" sz="1100" baseline="0">
              <a:solidFill>
                <a:sysClr val="windowText" lastClr="000000"/>
              </a:solidFill>
              <a:effectLst/>
              <a:latin typeface="+mn-lt"/>
              <a:ea typeface="+mn-ea"/>
              <a:cs typeface="+mn-cs"/>
            </a:rPr>
            <a:t> new services revenue mainly related to </a:t>
          </a:r>
          <a:r>
            <a:rPr lang="en-GB" sz="1100">
              <a:solidFill>
                <a:sysClr val="windowText" lastClr="000000"/>
              </a:solidFill>
              <a:effectLst/>
              <a:latin typeface="+mn-lt"/>
              <a:ea typeface="+mn-ea"/>
              <a:cs typeface="+mn-cs"/>
            </a:rPr>
            <a:t>Consumer, SOHO and SMEs convergent customers</a:t>
          </a:r>
          <a:endParaRPr lang="en-GB" sz="1100" baseline="0">
            <a:solidFill>
              <a:sysClr val="windowText" lastClr="000000"/>
            </a:solidFill>
            <a:effectLst/>
            <a:latin typeface="+mn-lt"/>
            <a:ea typeface="+mn-ea"/>
            <a:cs typeface="+mn-cs"/>
          </a:endParaRPr>
        </a:p>
        <a:p>
          <a:pPr lvl="0"/>
          <a:r>
            <a:rPr lang="en-GB" sz="1100">
              <a:solidFill>
                <a:schemeClr val="dk1"/>
              </a:solidFill>
              <a:effectLst/>
              <a:latin typeface="+mn-lt"/>
              <a:ea typeface="+mn-ea"/>
              <a:cs typeface="+mn-cs"/>
            </a:rPr>
            <a:t>          At T. Infra level: Towers, tenants, tenants (non-anchor) and tenancy ratio</a:t>
          </a:r>
          <a:endParaRPr lang="es-ES" sz="1100">
            <a:solidFill>
              <a:schemeClr val="dk1"/>
            </a:solidFill>
            <a:effectLst/>
            <a:latin typeface="+mn-lt"/>
            <a:ea typeface="+mn-ea"/>
            <a:cs typeface="+mn-cs"/>
          </a:endParaRPr>
        </a:p>
        <a:p>
          <a:pPr lvl="0"/>
          <a:r>
            <a:rPr lang="en-GB" sz="1100">
              <a:solidFill>
                <a:schemeClr val="dk1"/>
              </a:solidFill>
              <a:effectLst/>
              <a:latin typeface="+mn-lt"/>
              <a:ea typeface="+mn-ea"/>
              <a:cs typeface="+mn-cs"/>
            </a:rPr>
            <a:t>          At T. Hispam level: Accesses, mobile &amp; contract churn and ARPU</a:t>
          </a:r>
          <a:endParaRPr lang="es-ES" sz="1100">
            <a:solidFill>
              <a:schemeClr val="dk1"/>
            </a:solidFill>
            <a:effectLst/>
            <a:latin typeface="+mn-lt"/>
            <a:ea typeface="+mn-ea"/>
            <a:cs typeface="+mn-cs"/>
          </a:endParaRPr>
        </a:p>
        <a:p>
          <a:r>
            <a:rPr lang="en-GB" sz="1100">
              <a:solidFill>
                <a:schemeClr val="dk1"/>
              </a:solidFill>
              <a:effectLst/>
              <a:latin typeface="+mn-lt"/>
              <a:ea typeface="+mn-ea"/>
              <a:cs typeface="+mn-cs"/>
            </a:rPr>
            <a:t> </a:t>
          </a:r>
          <a:endParaRPr lang="es-ES">
            <a:effectLst/>
          </a:endParaRPr>
        </a:p>
        <a:p>
          <a:r>
            <a:rPr lang="en-GB" sz="1100">
              <a:solidFill>
                <a:schemeClr val="dk1"/>
              </a:solidFill>
              <a:effectLst/>
              <a:latin typeface="+mn-lt"/>
              <a:ea typeface="+mn-ea"/>
              <a:cs typeface="+mn-cs"/>
            </a:rPr>
            <a:t>Mobile access base is split down in prepay, contract and M2M accesses since 1 January 2020, this split is also given for comparative purposes from 1 January 2019.</a:t>
          </a:r>
          <a:endParaRPr lang="es-ES" sz="1100">
            <a:solidFill>
              <a:schemeClr val="dk1"/>
            </a:solidFill>
            <a:effectLst/>
            <a:latin typeface="+mn-lt"/>
            <a:ea typeface="+mn-ea"/>
            <a:cs typeface="+mn-cs"/>
          </a:endParaRPr>
        </a:p>
        <a:p>
          <a:endParaRPr lang="es-ES" sz="1100">
            <a:solidFill>
              <a:schemeClr val="dk1"/>
            </a:solidFill>
            <a:effectLst/>
            <a:latin typeface="+mn-lt"/>
            <a:ea typeface="+mn-ea"/>
            <a:cs typeface="+mn-cs"/>
          </a:endParaRPr>
        </a:p>
        <a:p>
          <a:endParaRPr lang="es-ES" sz="1100">
            <a:solidFill>
              <a:schemeClr val="dk1"/>
            </a:solidFill>
            <a:effectLst/>
            <a:latin typeface="+mn-lt"/>
            <a:ea typeface="+mn-ea"/>
            <a:cs typeface="+mn-cs"/>
          </a:endParaRPr>
        </a:p>
        <a:p>
          <a:r>
            <a:rPr lang="en-GB" sz="1100" b="1" u="sng">
              <a:solidFill>
                <a:schemeClr val="dk1"/>
              </a:solidFill>
              <a:effectLst/>
              <a:latin typeface="+mn-lt"/>
              <a:ea typeface="+mn-ea"/>
              <a:cs typeface="+mn-cs"/>
            </a:rPr>
            <a:t>Financials</a:t>
          </a:r>
          <a:endParaRPr lang="es-ES" sz="1100" u="sng">
            <a:solidFill>
              <a:schemeClr val="dk1"/>
            </a:solidFill>
            <a:effectLst/>
            <a:latin typeface="+mn-lt"/>
            <a:ea typeface="+mn-ea"/>
            <a:cs typeface="+mn-cs"/>
          </a:endParaRPr>
        </a:p>
        <a:p>
          <a:r>
            <a:rPr lang="en-GB" sz="1100">
              <a:solidFill>
                <a:schemeClr val="dk1"/>
              </a:solidFill>
              <a:effectLst/>
              <a:latin typeface="+mn-lt"/>
              <a:ea typeface="+mn-ea"/>
              <a:cs typeface="+mn-cs"/>
            </a:rPr>
            <a:t>The following new financial information is presented for the Group in 2020 and has been revised for fiscal year 2019: </a:t>
          </a:r>
          <a:endParaRPr lang="es-ES" sz="1100">
            <a:solidFill>
              <a:schemeClr val="dk1"/>
            </a:solidFill>
            <a:effectLst/>
            <a:latin typeface="+mn-lt"/>
            <a:ea typeface="+mn-ea"/>
            <a:cs typeface="+mn-cs"/>
          </a:endParaRPr>
        </a:p>
        <a:p>
          <a:r>
            <a:rPr lang="en-GB" sz="1100">
              <a:solidFill>
                <a:schemeClr val="dk1"/>
              </a:solidFill>
              <a:effectLst/>
              <a:latin typeface="+mn-lt"/>
              <a:ea typeface="+mn-ea"/>
              <a:cs typeface="+mn-cs"/>
            </a:rPr>
            <a:t>          -The leverage ratio is calculated as the ratio of net financial debt over OIBDA after Leases ”OIBDAaL” for the past 12 months, including or excluding the OIBDA of the companies which are incorporated or removed from the perimeter of consolidation, and excluding certain factors in line with the calculation of organic OIBDA. </a:t>
          </a:r>
          <a:endParaRPr lang="es-ES" sz="1100">
            <a:solidFill>
              <a:schemeClr val="dk1"/>
            </a:solidFill>
            <a:effectLst/>
            <a:latin typeface="+mn-lt"/>
            <a:ea typeface="+mn-ea"/>
            <a:cs typeface="+mn-cs"/>
          </a:endParaRPr>
        </a:p>
        <a:p>
          <a:r>
            <a:rPr lang="en-GB" sz="1100">
              <a:solidFill>
                <a:schemeClr val="dk1"/>
              </a:solidFill>
              <a:effectLst/>
              <a:latin typeface="+mn-lt"/>
              <a:ea typeface="+mn-ea"/>
              <a:cs typeface="+mn-cs"/>
            </a:rPr>
            <a:t>          Likewise, the reconciliation of “reported OIBDA for the past 12 months” and ”OIBDAaL” for the past 12 months is provided in the Excel file.</a:t>
          </a:r>
          <a:endParaRPr lang="es-ES" sz="1100">
            <a:solidFill>
              <a:schemeClr val="dk1"/>
            </a:solidFill>
            <a:effectLst/>
            <a:latin typeface="+mn-lt"/>
            <a:ea typeface="+mn-ea"/>
            <a:cs typeface="+mn-cs"/>
          </a:endParaRPr>
        </a:p>
        <a:p>
          <a:pPr lvl="0"/>
          <a:r>
            <a:rPr lang="en-GB" sz="1100">
              <a:solidFill>
                <a:schemeClr val="dk1"/>
              </a:solidFill>
              <a:effectLst/>
              <a:latin typeface="+mn-lt"/>
              <a:ea typeface="+mn-ea"/>
              <a:cs typeface="+mn-cs"/>
            </a:rPr>
            <a:t>          -Group Revenue reported is split into Handset sales and Service revenue. The latter is also split into Voice &amp; Access, Broadband and Services over Connectivity and Others.</a:t>
          </a:r>
          <a:endParaRPr lang="es-ES" sz="1100">
            <a:solidFill>
              <a:schemeClr val="dk1"/>
            </a:solidFill>
            <a:effectLst/>
            <a:latin typeface="+mn-lt"/>
            <a:ea typeface="+mn-ea"/>
            <a:cs typeface="+mn-cs"/>
          </a:endParaRPr>
        </a:p>
        <a:p>
          <a:pPr lvl="0"/>
          <a:r>
            <a:rPr lang="en-GB" sz="1100">
              <a:solidFill>
                <a:schemeClr val="dk1"/>
              </a:solidFill>
              <a:effectLst/>
              <a:latin typeface="+mn-lt"/>
              <a:ea typeface="+mn-ea"/>
              <a:cs typeface="+mn-cs"/>
            </a:rPr>
            <a:t>          -Simplified tables for “Net Financial Debt”, “Net Financial Debt change” and “OIBDA-CapEx &amp; Net Financial Debt Reconciliation”</a:t>
          </a:r>
          <a:endParaRPr lang="es-ES" sz="1100">
            <a:solidFill>
              <a:schemeClr val="dk1"/>
            </a:solidFill>
            <a:effectLst/>
            <a:latin typeface="+mn-lt"/>
            <a:ea typeface="+mn-ea"/>
            <a:cs typeface="+mn-cs"/>
          </a:endParaRPr>
        </a:p>
        <a:p>
          <a:pPr lvl="1"/>
          <a:r>
            <a:rPr lang="en-GB" sz="1100">
              <a:solidFill>
                <a:schemeClr val="dk1"/>
              </a:solidFill>
              <a:effectLst/>
              <a:latin typeface="+mn-lt"/>
              <a:ea typeface="+mn-ea"/>
              <a:cs typeface="+mn-cs"/>
            </a:rPr>
            <a:t>The factors impacting in NFD are detailed as: FCF including leases principals, Hybrids, Shareholder remuneration, Commitments, Net financial investments, FX and others, Lease Liabilities</a:t>
          </a:r>
          <a:endParaRPr lang="es-ES" sz="1100">
            <a:solidFill>
              <a:schemeClr val="dk1"/>
            </a:solidFill>
            <a:effectLst/>
            <a:latin typeface="+mn-lt"/>
            <a:ea typeface="+mn-ea"/>
            <a:cs typeface="+mn-cs"/>
          </a:endParaRPr>
        </a:p>
        <a:p>
          <a:pPr lvl="0"/>
          <a:r>
            <a:rPr lang="en-GB" sz="1100">
              <a:solidFill>
                <a:schemeClr val="dk1"/>
              </a:solidFill>
              <a:effectLst/>
              <a:latin typeface="+mn-lt"/>
              <a:ea typeface="+mn-ea"/>
              <a:cs typeface="+mn-cs"/>
            </a:rPr>
            <a:t>          -The “Reported &amp; Organic” reconciliation aggregate the non-recurrent impacts under the following items: Restructuring expenses, changes in the consolidation perimeter, capital gains, FX and Others.</a:t>
          </a:r>
          <a:endParaRPr lang="es-ES" sz="1100">
            <a:solidFill>
              <a:schemeClr val="dk1"/>
            </a:solidFill>
            <a:effectLst/>
            <a:latin typeface="+mn-lt"/>
            <a:ea typeface="+mn-ea"/>
            <a:cs typeface="+mn-cs"/>
          </a:endParaRPr>
        </a:p>
        <a:p>
          <a:r>
            <a:rPr lang="en-GB" sz="1100">
              <a:solidFill>
                <a:schemeClr val="dk1"/>
              </a:solidFill>
              <a:effectLst/>
              <a:latin typeface="+mn-lt"/>
              <a:ea typeface="+mn-ea"/>
              <a:cs typeface="+mn-cs"/>
            </a:rPr>
            <a:t>For the different OBs the new revenue split is as follows:</a:t>
          </a:r>
          <a:endParaRPr lang="es-ES" sz="1100">
            <a:solidFill>
              <a:schemeClr val="dk1"/>
            </a:solidFill>
            <a:effectLst/>
            <a:latin typeface="+mn-lt"/>
            <a:ea typeface="+mn-ea"/>
            <a:cs typeface="+mn-cs"/>
          </a:endParaRPr>
        </a:p>
        <a:p>
          <a:pPr lvl="0"/>
          <a:r>
            <a:rPr lang="en-GB" sz="1100">
              <a:solidFill>
                <a:sysClr val="windowText" lastClr="000000"/>
              </a:solidFill>
              <a:effectLst/>
              <a:latin typeface="+mn-lt"/>
              <a:ea typeface="+mn-ea"/>
              <a:cs typeface="+mn-cs"/>
            </a:rPr>
            <a:t>           At T.España: Handset sales and Service Revenue split into Retail and "Wholesale and other"</a:t>
          </a:r>
          <a:r>
            <a:rPr lang="en-GB" sz="1100" baseline="0">
              <a:solidFill>
                <a:sysClr val="windowText" lastClr="000000"/>
              </a:solidFill>
              <a:effectLst/>
              <a:latin typeface="+mn-lt"/>
              <a:ea typeface="+mn-ea"/>
              <a:cs typeface="+mn-cs"/>
            </a:rPr>
            <a:t> revenue</a:t>
          </a:r>
          <a:r>
            <a:rPr lang="en-GB" sz="1100">
              <a:solidFill>
                <a:sysClr val="windowText" lastClr="000000"/>
              </a:solidFill>
              <a:effectLst/>
              <a:latin typeface="+mn-lt"/>
              <a:ea typeface="+mn-ea"/>
              <a:cs typeface="+mn-cs"/>
            </a:rPr>
            <a:t>.</a:t>
          </a:r>
          <a:endParaRPr lang="es-ES" sz="1100">
            <a:solidFill>
              <a:sysClr val="windowText" lastClr="000000"/>
            </a:solidFill>
            <a:effectLst/>
            <a:latin typeface="+mn-lt"/>
            <a:ea typeface="+mn-ea"/>
            <a:cs typeface="+mn-cs"/>
          </a:endParaRPr>
        </a:p>
        <a:p>
          <a:pPr lvl="0"/>
          <a:r>
            <a:rPr lang="en-GB" sz="1100">
              <a:solidFill>
                <a:schemeClr val="dk1"/>
              </a:solidFill>
              <a:effectLst/>
              <a:latin typeface="+mn-lt"/>
              <a:ea typeface="+mn-ea"/>
              <a:cs typeface="+mn-cs"/>
            </a:rPr>
            <a:t>           At the rest of the OBs: Handset sales and Service Revenue split into Fixed &amp; Mobile.</a:t>
          </a:r>
          <a:endParaRPr lang="es-ES" sz="1100">
            <a:solidFill>
              <a:schemeClr val="dk1"/>
            </a:solidFill>
            <a:effectLst/>
            <a:latin typeface="+mn-lt"/>
            <a:ea typeface="+mn-ea"/>
            <a:cs typeface="+mn-cs"/>
          </a:endParaRPr>
        </a:p>
        <a:p>
          <a:endParaRPr lang="es-ES"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customProperty" Target="../customProperty20.bin"/><Relationship Id="rId2" Type="http://schemas.openxmlformats.org/officeDocument/2006/relationships/customProperty" Target="../customProperty19.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ustomProperty" Target="../customProperty22.bin"/><Relationship Id="rId2" Type="http://schemas.openxmlformats.org/officeDocument/2006/relationships/customProperty" Target="../customProperty2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ustomProperty" Target="../customProperty24.bin"/><Relationship Id="rId2" Type="http://schemas.openxmlformats.org/officeDocument/2006/relationships/customProperty" Target="../customProperty23.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ustomProperty" Target="../customProperty26.bin"/><Relationship Id="rId2" Type="http://schemas.openxmlformats.org/officeDocument/2006/relationships/customProperty" Target="../customProperty25.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ustomProperty" Target="../customProperty28.bin"/><Relationship Id="rId2" Type="http://schemas.openxmlformats.org/officeDocument/2006/relationships/customProperty" Target="../customProperty27.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ustomProperty" Target="../customProperty30.bin"/><Relationship Id="rId2" Type="http://schemas.openxmlformats.org/officeDocument/2006/relationships/customProperty" Target="../customProperty29.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31.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32.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ustomProperty" Target="../customProperty34.bin"/><Relationship Id="rId2" Type="http://schemas.openxmlformats.org/officeDocument/2006/relationships/customProperty" Target="../customProperty33.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ustomProperty" Target="../customProperty36.bin"/><Relationship Id="rId2" Type="http://schemas.openxmlformats.org/officeDocument/2006/relationships/customProperty" Target="../customProperty35.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customProperty" Target="../customProperty3.bin"/><Relationship Id="rId1" Type="http://schemas.openxmlformats.org/officeDocument/2006/relationships/printerSettings" Target="../printerSettings/printerSettings2.bin"/><Relationship Id="rId4"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3" Type="http://schemas.openxmlformats.org/officeDocument/2006/relationships/customProperty" Target="../customProperty38.bin"/><Relationship Id="rId2" Type="http://schemas.openxmlformats.org/officeDocument/2006/relationships/customProperty" Target="../customProperty37.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ustomProperty" Target="../customProperty40.bin"/><Relationship Id="rId2" Type="http://schemas.openxmlformats.org/officeDocument/2006/relationships/customProperty" Target="../customProperty39.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ustomProperty" Target="../customProperty42.bin"/><Relationship Id="rId2" Type="http://schemas.openxmlformats.org/officeDocument/2006/relationships/customProperty" Target="../customProperty41.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ustomProperty" Target="../customProperty44.bin"/><Relationship Id="rId2" Type="http://schemas.openxmlformats.org/officeDocument/2006/relationships/customProperty" Target="../customProperty43.bin"/><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ustomProperty" Target="../customProperty46.bin"/><Relationship Id="rId2" Type="http://schemas.openxmlformats.org/officeDocument/2006/relationships/customProperty" Target="../customProperty45.bin"/><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ustomProperty" Target="../customProperty48.bin"/><Relationship Id="rId2" Type="http://schemas.openxmlformats.org/officeDocument/2006/relationships/customProperty" Target="../customProperty47.bin"/><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ustomProperty" Target="../customProperty50.bin"/><Relationship Id="rId2" Type="http://schemas.openxmlformats.org/officeDocument/2006/relationships/customProperty" Target="../customProperty49.bin"/><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ustomProperty" Target="../customProperty52.bin"/><Relationship Id="rId2" Type="http://schemas.openxmlformats.org/officeDocument/2006/relationships/customProperty" Target="../customProperty51.bin"/><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ustomProperty" Target="../customProperty54.bin"/><Relationship Id="rId2" Type="http://schemas.openxmlformats.org/officeDocument/2006/relationships/customProperty" Target="../customProperty53.bin"/><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ustomProperty" Target="../customProperty56.bin"/><Relationship Id="rId2" Type="http://schemas.openxmlformats.org/officeDocument/2006/relationships/customProperty" Target="../customProperty55.bin"/><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6.bin"/><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ustomProperty" Target="../customProperty58.bin"/><Relationship Id="rId2" Type="http://schemas.openxmlformats.org/officeDocument/2006/relationships/customProperty" Target="../customProperty57.bin"/><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customProperty" Target="../customProperty60.bin"/><Relationship Id="rId2" Type="http://schemas.openxmlformats.org/officeDocument/2006/relationships/customProperty" Target="../customProperty59.bin"/><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3" Type="http://schemas.openxmlformats.org/officeDocument/2006/relationships/customProperty" Target="../customProperty8.bin"/><Relationship Id="rId2" Type="http://schemas.openxmlformats.org/officeDocument/2006/relationships/customProperty" Target="../customProperty7.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10.bin"/><Relationship Id="rId2" Type="http://schemas.openxmlformats.org/officeDocument/2006/relationships/customProperty" Target="../customProperty9.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ustomProperty" Target="../customProperty12.bin"/><Relationship Id="rId2" Type="http://schemas.openxmlformats.org/officeDocument/2006/relationships/customProperty" Target="../customProperty11.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ustomProperty" Target="../customProperty14.bin"/><Relationship Id="rId2" Type="http://schemas.openxmlformats.org/officeDocument/2006/relationships/customProperty" Target="../customProperty13.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ustomProperty" Target="../customProperty16.bin"/><Relationship Id="rId2" Type="http://schemas.openxmlformats.org/officeDocument/2006/relationships/customProperty" Target="../customProperty15.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ustomProperty" Target="../customProperty18.bin"/><Relationship Id="rId2" Type="http://schemas.openxmlformats.org/officeDocument/2006/relationships/customProperty" Target="../customProperty17.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0:L40"/>
  <sheetViews>
    <sheetView showGridLines="0" topLeftCell="A4" zoomScale="85" zoomScaleNormal="85" zoomScaleSheetLayoutView="70" workbookViewId="0">
      <selection activeCell="A10" sqref="A10:K10"/>
    </sheetView>
  </sheetViews>
  <sheetFormatPr baseColWidth="10" defaultColWidth="11.453125" defaultRowHeight="13"/>
  <cols>
    <col min="1" max="1" width="77.453125" style="68" customWidth="1"/>
    <col min="2" max="2" width="3.453125" style="68" customWidth="1"/>
    <col min="3" max="4" width="4.453125" style="68" customWidth="1"/>
    <col min="5" max="5" width="77.453125" style="68" customWidth="1"/>
    <col min="6" max="6" width="3.453125" style="68" customWidth="1"/>
    <col min="7" max="7" width="4" style="68" customWidth="1"/>
    <col min="8" max="8" width="4.453125" style="68" customWidth="1"/>
    <col min="9" max="9" width="77.453125" style="68" customWidth="1"/>
    <col min="10" max="12" width="4.453125" style="68" customWidth="1"/>
    <col min="13" max="16384" width="11.453125" style="68"/>
  </cols>
  <sheetData>
    <row r="10" spans="1:12" s="67" customFormat="1">
      <c r="A10" s="678" t="s">
        <v>471</v>
      </c>
      <c r="B10" s="678"/>
      <c r="C10" s="678"/>
      <c r="D10" s="678"/>
      <c r="E10" s="678"/>
      <c r="F10" s="678"/>
      <c r="G10" s="678"/>
      <c r="H10" s="678"/>
      <c r="I10" s="678"/>
      <c r="J10" s="678"/>
      <c r="K10" s="678"/>
    </row>
    <row r="11" spans="1:12">
      <c r="C11" s="69"/>
      <c r="I11" s="70"/>
      <c r="J11" s="70"/>
      <c r="K11" s="70"/>
    </row>
    <row r="12" spans="1:12" s="74" customFormat="1" ht="24.75" customHeight="1">
      <c r="A12" s="71" t="s">
        <v>283</v>
      </c>
      <c r="B12" s="72"/>
      <c r="C12" s="73">
        <v>2</v>
      </c>
      <c r="E12" s="75"/>
      <c r="F12" s="76"/>
      <c r="G12" s="76"/>
      <c r="H12" s="77"/>
      <c r="I12" s="70"/>
      <c r="J12" s="70"/>
      <c r="K12" s="78"/>
      <c r="L12" s="79"/>
    </row>
    <row r="13" spans="1:12">
      <c r="A13" s="80"/>
      <c r="C13" s="81"/>
      <c r="E13" s="75"/>
      <c r="F13" s="76"/>
      <c r="G13" s="76"/>
      <c r="I13" s="82"/>
      <c r="J13" s="82"/>
      <c r="K13" s="83"/>
      <c r="L13" s="69"/>
    </row>
    <row r="14" spans="1:12" s="74" customFormat="1">
      <c r="A14" s="84" t="s">
        <v>284</v>
      </c>
      <c r="B14" s="72"/>
      <c r="C14" s="73"/>
      <c r="D14" s="77"/>
      <c r="E14" s="84" t="s">
        <v>304</v>
      </c>
      <c r="F14" s="85"/>
      <c r="G14" s="113"/>
      <c r="I14" s="84" t="s">
        <v>299</v>
      </c>
      <c r="J14" s="97"/>
      <c r="K14" s="104">
        <v>28</v>
      </c>
      <c r="L14" s="69"/>
    </row>
    <row r="15" spans="1:12" ht="13.75" customHeight="1">
      <c r="A15" s="87" t="s">
        <v>285</v>
      </c>
      <c r="B15" s="88"/>
      <c r="C15" s="89">
        <v>3</v>
      </c>
      <c r="D15" s="90"/>
      <c r="E15" s="87" t="s">
        <v>286</v>
      </c>
      <c r="F15" s="91"/>
      <c r="G15" s="93">
        <v>18</v>
      </c>
      <c r="I15" s="87" t="s">
        <v>466</v>
      </c>
      <c r="J15" s="88"/>
      <c r="K15" s="679">
        <v>29</v>
      </c>
      <c r="L15" s="69"/>
    </row>
    <row r="16" spans="1:12" ht="13.75" customHeight="1">
      <c r="A16" s="87" t="s">
        <v>286</v>
      </c>
      <c r="B16" s="88"/>
      <c r="C16" s="94">
        <v>4</v>
      </c>
      <c r="D16" s="90"/>
      <c r="E16" s="87" t="s">
        <v>287</v>
      </c>
      <c r="F16" s="95"/>
      <c r="G16" s="114">
        <v>19</v>
      </c>
      <c r="I16" s="87" t="s">
        <v>467</v>
      </c>
      <c r="J16" s="91"/>
      <c r="K16" s="680"/>
      <c r="L16" s="69"/>
    </row>
    <row r="17" spans="1:12" ht="13.75" customHeight="1">
      <c r="A17" s="87" t="s">
        <v>289</v>
      </c>
      <c r="B17" s="88"/>
      <c r="C17" s="94">
        <v>5</v>
      </c>
      <c r="D17" s="90"/>
      <c r="E17" s="87"/>
      <c r="F17" s="95"/>
      <c r="G17" s="88"/>
      <c r="H17" s="96"/>
      <c r="I17" s="87" t="s">
        <v>301</v>
      </c>
      <c r="J17" s="92"/>
      <c r="K17" s="94">
        <v>30</v>
      </c>
      <c r="L17" s="69"/>
    </row>
    <row r="18" spans="1:12" ht="13.75" customHeight="1">
      <c r="A18" s="87" t="s">
        <v>290</v>
      </c>
      <c r="B18" s="88"/>
      <c r="C18" s="94">
        <v>6</v>
      </c>
      <c r="D18" s="90"/>
      <c r="E18" s="84" t="s">
        <v>282</v>
      </c>
      <c r="F18" s="97"/>
      <c r="G18" s="97"/>
      <c r="H18" s="98"/>
      <c r="I18" s="87" t="s">
        <v>303</v>
      </c>
      <c r="J18" s="92"/>
      <c r="K18" s="94">
        <v>31</v>
      </c>
      <c r="L18" s="69"/>
    </row>
    <row r="19" spans="1:12" ht="13.75" customHeight="1">
      <c r="A19" s="87" t="s">
        <v>292</v>
      </c>
      <c r="B19" s="88"/>
      <c r="C19" s="94">
        <v>7</v>
      </c>
      <c r="D19" s="90"/>
      <c r="E19" s="87" t="s">
        <v>286</v>
      </c>
      <c r="F19" s="88"/>
      <c r="G19" s="91">
        <v>20</v>
      </c>
      <c r="H19" s="99"/>
      <c r="I19" s="87"/>
      <c r="J19" s="87"/>
      <c r="K19" s="94"/>
      <c r="L19" s="69"/>
    </row>
    <row r="20" spans="1:12" ht="13.75" customHeight="1">
      <c r="A20" s="87" t="s">
        <v>293</v>
      </c>
      <c r="B20" s="88"/>
      <c r="C20" s="94">
        <v>8</v>
      </c>
      <c r="D20" s="90"/>
      <c r="E20" s="87" t="s">
        <v>287</v>
      </c>
      <c r="F20" s="88"/>
      <c r="G20" s="91">
        <v>21</v>
      </c>
      <c r="H20" s="99"/>
      <c r="I20" s="87"/>
      <c r="J20" s="92"/>
      <c r="K20" s="94"/>
      <c r="L20" s="69"/>
    </row>
    <row r="21" spans="1:12" ht="13.75" customHeight="1">
      <c r="A21" s="87" t="s">
        <v>294</v>
      </c>
      <c r="B21" s="101"/>
      <c r="C21" s="93">
        <v>9</v>
      </c>
      <c r="D21" s="90"/>
      <c r="E21" s="87"/>
      <c r="H21" s="99"/>
      <c r="I21" s="87"/>
      <c r="J21" s="92"/>
      <c r="K21" s="94"/>
      <c r="L21" s="69"/>
    </row>
    <row r="22" spans="1:12" ht="13.75" customHeight="1">
      <c r="A22" s="87" t="s">
        <v>295</v>
      </c>
      <c r="B22" s="88"/>
      <c r="C22" s="94">
        <v>10</v>
      </c>
      <c r="D22" s="90"/>
      <c r="E22" s="84" t="s">
        <v>291</v>
      </c>
      <c r="F22" s="86"/>
      <c r="G22" s="103"/>
      <c r="H22" s="98"/>
      <c r="I22" s="519"/>
      <c r="J22" s="69"/>
      <c r="K22" s="94"/>
      <c r="L22" s="69"/>
    </row>
    <row r="23" spans="1:12" ht="13.75" customHeight="1">
      <c r="A23" s="87" t="s">
        <v>418</v>
      </c>
      <c r="B23" s="88"/>
      <c r="C23" s="94">
        <v>11</v>
      </c>
      <c r="D23" s="90"/>
      <c r="E23" s="87" t="s">
        <v>286</v>
      </c>
      <c r="F23" s="92"/>
      <c r="G23" s="91">
        <v>22</v>
      </c>
      <c r="H23" s="98"/>
      <c r="I23" s="519"/>
      <c r="J23" s="69"/>
      <c r="K23" s="94"/>
      <c r="L23" s="69"/>
    </row>
    <row r="24" spans="1:12" ht="13.75" customHeight="1">
      <c r="A24" s="87" t="s">
        <v>296</v>
      </c>
      <c r="B24" s="105"/>
      <c r="C24" s="94">
        <v>12</v>
      </c>
      <c r="D24" s="90"/>
      <c r="E24" s="87" t="s">
        <v>287</v>
      </c>
      <c r="F24" s="92"/>
      <c r="G24" s="91">
        <v>23</v>
      </c>
      <c r="I24" s="517"/>
      <c r="J24" s="516"/>
      <c r="K24" s="516"/>
      <c r="L24" s="69"/>
    </row>
    <row r="25" spans="1:12" ht="13.75" customHeight="1">
      <c r="A25" s="87" t="s">
        <v>297</v>
      </c>
      <c r="B25" s="88"/>
      <c r="C25" s="94">
        <v>13</v>
      </c>
      <c r="D25" s="90"/>
      <c r="E25" s="102"/>
      <c r="F25" s="106"/>
      <c r="G25" s="107"/>
      <c r="I25"/>
      <c r="J25"/>
      <c r="K25"/>
      <c r="L25"/>
    </row>
    <row r="26" spans="1:12" ht="13.75" customHeight="1">
      <c r="A26" s="87" t="s">
        <v>298</v>
      </c>
      <c r="B26" s="88"/>
      <c r="C26" s="94">
        <v>13</v>
      </c>
      <c r="D26" s="108"/>
      <c r="E26" s="84" t="s">
        <v>417</v>
      </c>
      <c r="F26" s="97"/>
      <c r="G26" s="97"/>
      <c r="I26"/>
      <c r="J26"/>
      <c r="K26"/>
      <c r="L26"/>
    </row>
    <row r="27" spans="1:12" ht="13.75" customHeight="1">
      <c r="A27" s="87" t="s">
        <v>300</v>
      </c>
      <c r="B27" s="92"/>
      <c r="C27" s="94">
        <v>14</v>
      </c>
      <c r="D27" s="90"/>
      <c r="E27" s="87" t="s">
        <v>286</v>
      </c>
      <c r="F27" s="92"/>
      <c r="G27" s="92">
        <v>24</v>
      </c>
      <c r="I27"/>
      <c r="J27"/>
      <c r="K27"/>
      <c r="L27"/>
    </row>
    <row r="28" spans="1:12" ht="13.75" customHeight="1">
      <c r="A28" s="87" t="s">
        <v>313</v>
      </c>
      <c r="C28" s="94">
        <v>15</v>
      </c>
      <c r="D28" s="92"/>
      <c r="E28" s="87" t="s">
        <v>288</v>
      </c>
      <c r="F28" s="87"/>
      <c r="G28" s="91">
        <v>25</v>
      </c>
      <c r="I28"/>
      <c r="J28"/>
      <c r="K28"/>
      <c r="L28"/>
    </row>
    <row r="29" spans="1:12" ht="13.75" customHeight="1">
      <c r="A29"/>
      <c r="B29"/>
      <c r="C29"/>
      <c r="D29" s="92"/>
      <c r="F29" s="87"/>
      <c r="G29" s="91"/>
      <c r="I29"/>
      <c r="J29"/>
      <c r="K29"/>
      <c r="L29"/>
    </row>
    <row r="30" spans="1:12" ht="13.75" customHeight="1">
      <c r="A30" s="84" t="s">
        <v>281</v>
      </c>
      <c r="B30" s="110"/>
      <c r="C30" s="110"/>
      <c r="D30" s="92"/>
      <c r="E30" s="84" t="s">
        <v>419</v>
      </c>
      <c r="F30" s="97"/>
      <c r="G30" s="97"/>
      <c r="H30" s="109"/>
      <c r="I30"/>
      <c r="J30"/>
      <c r="K30"/>
      <c r="L30"/>
    </row>
    <row r="31" spans="1:12" ht="13.75" customHeight="1">
      <c r="A31" s="87" t="s">
        <v>302</v>
      </c>
      <c r="B31" s="91"/>
      <c r="C31" s="93">
        <v>16</v>
      </c>
      <c r="D31" s="92"/>
      <c r="E31" s="87" t="s">
        <v>286</v>
      </c>
      <c r="F31" s="100"/>
      <c r="G31" s="91">
        <v>26</v>
      </c>
      <c r="I31"/>
      <c r="J31"/>
      <c r="K31"/>
      <c r="L31"/>
    </row>
    <row r="32" spans="1:12" ht="13.75" customHeight="1">
      <c r="A32" s="87" t="s">
        <v>287</v>
      </c>
      <c r="B32" s="111"/>
      <c r="C32" s="93">
        <v>17</v>
      </c>
      <c r="E32" s="87" t="s">
        <v>287</v>
      </c>
      <c r="F32" s="88"/>
      <c r="G32" s="91">
        <v>27</v>
      </c>
      <c r="I32"/>
      <c r="J32"/>
      <c r="K32"/>
      <c r="L32"/>
    </row>
    <row r="33" spans="1:12" ht="13.75" customHeight="1">
      <c r="A33"/>
      <c r="B33"/>
      <c r="C33"/>
      <c r="E33"/>
      <c r="I33"/>
      <c r="J33"/>
      <c r="K33"/>
      <c r="L33"/>
    </row>
    <row r="34" spans="1:12" ht="13.75" customHeight="1">
      <c r="A34"/>
      <c r="B34"/>
      <c r="C34"/>
      <c r="E34"/>
      <c r="G34" s="112"/>
      <c r="H34" s="98"/>
      <c r="I34"/>
      <c r="J34"/>
      <c r="K34"/>
      <c r="L34"/>
    </row>
    <row r="35" spans="1:12" ht="13.75" customHeight="1">
      <c r="A35"/>
      <c r="B35"/>
      <c r="C35"/>
      <c r="D35"/>
      <c r="E35"/>
      <c r="F35"/>
      <c r="G35"/>
      <c r="J35" s="69"/>
      <c r="K35" s="69"/>
      <c r="L35" s="69"/>
    </row>
    <row r="36" spans="1:12">
      <c r="A36"/>
      <c r="B36"/>
      <c r="C36"/>
      <c r="D36"/>
      <c r="E36"/>
      <c r="F36"/>
      <c r="G36"/>
      <c r="K36" s="69"/>
      <c r="L36" s="69"/>
    </row>
    <row r="37" spans="1:12">
      <c r="A37"/>
      <c r="B37"/>
      <c r="C37"/>
      <c r="D37"/>
      <c r="E37"/>
      <c r="F37"/>
      <c r="G37"/>
      <c r="K37" s="69"/>
      <c r="L37" s="69"/>
    </row>
    <row r="38" spans="1:12">
      <c r="A38"/>
      <c r="B38"/>
      <c r="C38"/>
      <c r="D38"/>
      <c r="E38"/>
      <c r="F38"/>
      <c r="G38"/>
    </row>
    <row r="39" spans="1:12">
      <c r="C39" s="69"/>
      <c r="I39" s="87"/>
      <c r="K39" s="94"/>
    </row>
    <row r="40" spans="1:12">
      <c r="C40" s="69"/>
    </row>
  </sheetData>
  <mergeCells count="2">
    <mergeCell ref="A10:K10"/>
    <mergeCell ref="K15:K16"/>
  </mergeCells>
  <hyperlinks>
    <hyperlink ref="A16" location="'P&amp;L TEF'!A1" tooltip="Consolidated Income Statement" display="Consolidated Income Statement" xr:uid="{00000000-0004-0000-0000-000000000000}"/>
    <hyperlink ref="A18" location="'Revenues-Breakdown'!A1" tooltip="Revenue Breakdown" display="Revenues Breakdown" xr:uid="{00000000-0004-0000-0000-000001000000}"/>
    <hyperlink ref="A19" location="'OIBDA-Breakdown'!A1" tooltip="OIBDA Breakdown" display="OIBDA Breakdown" xr:uid="{00000000-0004-0000-0000-000002000000}"/>
    <hyperlink ref="A20" location="'TEF-CapEx Breakdown'!A1" tooltip="CapEx by regional business units" display="CapEx Breakdown" xr:uid="{00000000-0004-0000-0000-000003000000}"/>
    <hyperlink ref="A21" location="'TEF-Balance sheet'!A1" tooltip="Consolidated Statement of Financial Position" display="Consolidated Statement of Financial Position" xr:uid="{00000000-0004-0000-0000-000004000000}"/>
    <hyperlink ref="A25" location="'TEF- ForEx'!A1" tooltip="Exchange Rates Applied to P&amp;L and CapEx" display="Exchange Rates Applied to P&amp;L and CapEx" xr:uid="{00000000-0004-0000-0000-000005000000}"/>
    <hyperlink ref="A26" location="'TEF- ForEx'!A28" tooltip="Exchange rates applied to consolidated statement of financial position" display="Exchange rates applied to consolidated statement of financial position" xr:uid="{00000000-0004-0000-0000-000006000000}"/>
    <hyperlink ref="A15" location="'TEF Accesses'!A1" display="Accesses" xr:uid="{00000000-0004-0000-0000-000007000000}"/>
    <hyperlink ref="A17" location="'TEF Group-Revenues Breakdown'!A1" display="Consolidated Revenue Breakdown" xr:uid="{00000000-0004-0000-0000-000008000000}"/>
    <hyperlink ref="A12" location="Disclaimer!A1" display="Disclaimer" xr:uid="{00000000-0004-0000-0000-000009000000}"/>
    <hyperlink ref="A23" location="'Change in Debt'!A1" tooltip="Free Cash Flow and Change In Debt" display="Change In Debt" xr:uid="{00000000-0004-0000-0000-00000A000000}"/>
    <hyperlink ref="A24" location="'TEF-CF &amp; Ebitda-CapEx'!A1" tooltip="Reconciliations of Cash Flow and Oibda Minus CapEx" display="Reconciliations of Cash Flow and Oibda Minus CapEx" xr:uid="{00000000-0004-0000-0000-00000B000000}"/>
    <hyperlink ref="A22" location="'TEF-Consolidated CF Statement'!A1" tooltip="Reconciliations of Cash Flow and Oibda Minus CapEx" display="Consolidated Cash Flow Statement" xr:uid="{00000000-0004-0000-0000-00000C000000}"/>
    <hyperlink ref="A27" location="'2019 Financing Operations'!A1" display="Financing Operations" xr:uid="{00000000-0004-0000-0000-00000D000000}"/>
    <hyperlink ref="E23" location="'P&amp;L Brazil'!A1" tooltip="Reconciliation of Reported vs. Organic Growth" display="Consolidated Income Statement" xr:uid="{00000000-0004-0000-0000-00000E000000}"/>
    <hyperlink ref="E24" location="'Accesses &amp; KPIs Brazil'!A1" tooltip="Accesses" display="Accesses &amp; Selected Operational Data" xr:uid="{00000000-0004-0000-0000-00000F000000}"/>
    <hyperlink ref="E27" location="'P&amp;L INFRA'!A1" display="Consolidated Income Statement" xr:uid="{00000000-0004-0000-0000-000010000000}"/>
    <hyperlink ref="E31" location="'P&amp;L HISPAM '!A1" display="Consolidated Income Statement" xr:uid="{00000000-0004-0000-0000-000011000000}"/>
    <hyperlink ref="E32" location="'Accesses HISPAM '!A1" display="Accesses &amp; Selected Operational Data" xr:uid="{00000000-0004-0000-0000-000012000000}"/>
    <hyperlink ref="E19" location="'P&amp;L UK'!A1" display="Consolidated Income Statement" xr:uid="{00000000-0004-0000-0000-000013000000}"/>
    <hyperlink ref="E20" location="'Accesses &amp; KPIs UK'!A1" display="Accesses &amp; Selected Operational Data" xr:uid="{00000000-0004-0000-0000-000014000000}"/>
    <hyperlink ref="E28" location="' KPIs INFRA'!A1" tooltip="Reconciliations of Cash Flow and Oibda Minus CapEx" display="Accesses Data &amp; Selected Operational Data" xr:uid="{00000000-0004-0000-0000-000015000000}"/>
    <hyperlink ref="E15" location="'P&amp;L Germany'!A1" tooltip="Consolidated Income Statement" display="Consolidated Income Statement" xr:uid="{00000000-0004-0000-0000-000016000000}"/>
    <hyperlink ref="E16" location="'Accesses &amp; KPIs Germany'!A1" tooltip="Selected Mobile Business Operating Data" display="Accesses &amp; Selected Mobile Business Operating Data" xr:uid="{00000000-0004-0000-0000-000017000000}"/>
    <hyperlink ref="I15" location="'TEF Recon'!A1" tooltip="Reconciliations of Cash Flow and Oibda Minus CapEx" display="Reconcilitation of OIBDA" xr:uid="{00000000-0004-0000-0000-000018000000}"/>
    <hyperlink ref="I14" location="'APM (Non-GAAP reconciliation)'!A1" display="Appendix: Alternative Performance Measures" xr:uid="{00000000-0004-0000-0000-000019000000}"/>
    <hyperlink ref="A28" location="'Basis for Guidance 2020 &amp; 19-22'!A1" tooltip="Reconciliation of Reported vs. Organic Growth" display="Reconciliation of Reported vs. Basis for Guidance 2020 &amp; 2019-2022" xr:uid="{00000000-0004-0000-0000-00001A000000}"/>
    <hyperlink ref="A32" location="'Accesses &amp; KPIs Spain '!A1" display="Accesses &amp; Selected Operational Data" xr:uid="{00000000-0004-0000-0000-00001B000000}"/>
    <hyperlink ref="A31" location="'P&amp;L Spain'!A1" display="Consolidated Income Statement " xr:uid="{00000000-0004-0000-0000-00001C000000}"/>
    <hyperlink ref="I17" location="'Reported &amp; Organic'!A1" display="Reconciliation of Reported vs. Organic growth" xr:uid="{00000000-0004-0000-0000-00001D000000}"/>
    <hyperlink ref="I18" location="'Reported &amp; Underlying'!A1" display="Reconciliation of Reported vs. Underlying" xr:uid="{00000000-0004-0000-0000-00001E000000}"/>
  </hyperlinks>
  <printOptions horizontalCentered="1" verticalCentered="1"/>
  <pageMargins left="0.23622047244094491" right="0.23622047244094491" top="0.15748031496062992" bottom="0.15748031496062992" header="0.31496062992125984" footer="0.31496062992125984"/>
  <pageSetup paperSize="9" scale="55" orientation="landscape" r:id="rId1"/>
  <headerFooter alignWithMargins="0">
    <oddFooter>&amp;C&amp;"Calibri,Normal"&amp;K006476&amp;P</oddFooter>
  </headerFooter>
  <customProperties>
    <customPr name="_pios_id" r:id="rId2"/>
    <customPr name="EpmWorksheetKeyString_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70C0"/>
  </sheetPr>
  <dimension ref="B1:K57"/>
  <sheetViews>
    <sheetView showGridLines="0" showRuler="0" view="pageBreakPreview" zoomScale="60" zoomScaleNormal="90" workbookViewId="0">
      <selection activeCell="O43" sqref="O43"/>
    </sheetView>
  </sheetViews>
  <sheetFormatPr baseColWidth="10" defaultColWidth="13.453125" defaultRowHeight="12.5"/>
  <cols>
    <col min="1" max="1" width="1.90625" style="190" customWidth="1"/>
    <col min="2" max="2" width="104.453125" style="190" customWidth="1"/>
    <col min="3" max="6" width="9.90625" style="190" customWidth="1"/>
    <col min="7" max="7" width="1.453125" style="190" customWidth="1"/>
    <col min="8" max="11" width="9.90625" style="190" customWidth="1"/>
    <col min="12" max="12" width="1.453125" style="190" customWidth="1"/>
    <col min="13" max="16384" width="13.453125" style="190"/>
  </cols>
  <sheetData>
    <row r="1" spans="2:11" ht="15" customHeight="1">
      <c r="B1" s="191" t="s">
        <v>0</v>
      </c>
    </row>
    <row r="2" spans="2:11" ht="15" customHeight="1">
      <c r="B2" s="229" t="s">
        <v>97</v>
      </c>
      <c r="G2" s="230"/>
      <c r="H2" s="700"/>
      <c r="I2" s="700"/>
      <c r="J2" s="700"/>
    </row>
    <row r="3" spans="2:11" ht="17.149999999999999" customHeight="1">
      <c r="B3" s="231" t="s">
        <v>18</v>
      </c>
      <c r="C3" s="230"/>
      <c r="D3" s="230"/>
      <c r="E3" s="230"/>
      <c r="F3" s="230"/>
      <c r="G3" s="230"/>
      <c r="H3" s="230"/>
      <c r="I3" s="230"/>
      <c r="J3" s="230"/>
    </row>
    <row r="4" spans="2:11" ht="18.75" customHeight="1">
      <c r="B4" s="230"/>
      <c r="C4" s="686">
        <v>2019</v>
      </c>
      <c r="D4" s="687"/>
      <c r="E4" s="687"/>
      <c r="F4" s="687"/>
      <c r="H4" s="686">
        <v>2020</v>
      </c>
      <c r="I4" s="687"/>
      <c r="J4" s="687"/>
      <c r="K4" s="687"/>
    </row>
    <row r="5" spans="2:11" ht="4.75" customHeight="1"/>
    <row r="6" spans="2:11" ht="18.75" customHeight="1">
      <c r="C6" s="211" t="s">
        <v>19</v>
      </c>
      <c r="D6" s="210" t="s">
        <v>98</v>
      </c>
      <c r="E6" s="210" t="s">
        <v>99</v>
      </c>
      <c r="F6" s="430" t="s">
        <v>23</v>
      </c>
      <c r="H6" s="211" t="s">
        <v>19</v>
      </c>
      <c r="I6" s="210" t="s">
        <v>98</v>
      </c>
      <c r="J6" s="210" t="s">
        <v>99</v>
      </c>
      <c r="K6" s="430" t="s">
        <v>23</v>
      </c>
    </row>
    <row r="7" spans="2:11" ht="5.15" customHeight="1">
      <c r="C7" s="428"/>
      <c r="F7" s="208"/>
      <c r="H7" s="428"/>
      <c r="K7" s="208"/>
    </row>
    <row r="8" spans="2:11" ht="5.15" customHeight="1">
      <c r="B8" s="195"/>
      <c r="C8" s="195"/>
      <c r="D8" s="195"/>
      <c r="E8" s="195"/>
      <c r="F8" s="367"/>
      <c r="G8" s="195"/>
      <c r="H8" s="195"/>
      <c r="I8" s="195"/>
      <c r="J8" s="195"/>
      <c r="K8" s="367"/>
    </row>
    <row r="9" spans="2:11" ht="17.149999999999999" customHeight="1">
      <c r="B9" s="424" t="s">
        <v>101</v>
      </c>
      <c r="C9" s="143">
        <v>14737</v>
      </c>
      <c r="D9" s="142">
        <v>28790</v>
      </c>
      <c r="E9" s="142">
        <v>42921</v>
      </c>
      <c r="F9" s="313">
        <v>57699</v>
      </c>
      <c r="H9" s="143"/>
      <c r="I9" s="142"/>
      <c r="J9" s="142"/>
      <c r="K9" s="313"/>
    </row>
    <row r="10" spans="2:11" ht="14.25" customHeight="1">
      <c r="B10" s="424" t="s">
        <v>102</v>
      </c>
      <c r="C10" s="143">
        <v>-11081</v>
      </c>
      <c r="D10" s="142">
        <v>-20995</v>
      </c>
      <c r="E10" s="142">
        <v>-31138</v>
      </c>
      <c r="F10" s="313">
        <v>-41224</v>
      </c>
      <c r="H10" s="143"/>
      <c r="I10" s="142"/>
      <c r="J10" s="142"/>
      <c r="K10" s="313"/>
    </row>
    <row r="11" spans="2:11" ht="14.15" customHeight="1">
      <c r="B11" s="424" t="s">
        <v>410</v>
      </c>
      <c r="C11" s="143">
        <v>-673</v>
      </c>
      <c r="D11" s="142">
        <v>-972</v>
      </c>
      <c r="E11" s="142">
        <v>-1259</v>
      </c>
      <c r="F11" s="313">
        <v>-1725</v>
      </c>
      <c r="H11" s="143"/>
      <c r="I11" s="142"/>
      <c r="J11" s="142"/>
      <c r="K11" s="313"/>
    </row>
    <row r="12" spans="2:11" ht="17.149999999999999" customHeight="1">
      <c r="B12" s="424" t="s">
        <v>411</v>
      </c>
      <c r="C12" s="143">
        <v>676</v>
      </c>
      <c r="D12" s="142">
        <v>471</v>
      </c>
      <c r="E12" s="142">
        <v>529</v>
      </c>
      <c r="F12" s="313">
        <v>272</v>
      </c>
      <c r="H12" s="143"/>
      <c r="I12" s="142"/>
      <c r="J12" s="142"/>
      <c r="K12" s="313"/>
    </row>
    <row r="13" spans="2:11" ht="15" customHeight="1">
      <c r="B13" s="139" t="s">
        <v>103</v>
      </c>
      <c r="C13" s="141">
        <v>3659</v>
      </c>
      <c r="D13" s="140">
        <v>7294</v>
      </c>
      <c r="E13" s="140">
        <v>11053</v>
      </c>
      <c r="F13" s="312">
        <v>15022</v>
      </c>
      <c r="H13" s="141"/>
      <c r="I13" s="140"/>
      <c r="J13" s="140"/>
      <c r="K13" s="312"/>
    </row>
    <row r="14" spans="2:11" ht="3.4" customHeight="1">
      <c r="C14" s="146"/>
      <c r="F14" s="368"/>
      <c r="H14" s="146"/>
      <c r="K14" s="368"/>
    </row>
    <row r="15" spans="2:11" ht="15" customHeight="1">
      <c r="B15" s="425" t="s">
        <v>104</v>
      </c>
      <c r="C15" s="143">
        <v>-1990</v>
      </c>
      <c r="D15" s="142">
        <v>-3834</v>
      </c>
      <c r="E15" s="142">
        <v>-5902</v>
      </c>
      <c r="F15" s="313">
        <v>-7659</v>
      </c>
      <c r="H15" s="143"/>
      <c r="I15" s="142"/>
      <c r="J15" s="142"/>
      <c r="K15" s="313"/>
    </row>
    <row r="16" spans="2:11" ht="17.149999999999999" customHeight="1">
      <c r="B16" s="425" t="s">
        <v>371</v>
      </c>
      <c r="C16" s="143">
        <v>416</v>
      </c>
      <c r="D16" s="142">
        <v>774</v>
      </c>
      <c r="E16" s="142">
        <v>1760</v>
      </c>
      <c r="F16" s="313">
        <v>1711</v>
      </c>
      <c r="H16" s="143"/>
      <c r="I16" s="142"/>
      <c r="J16" s="142"/>
      <c r="K16" s="313"/>
    </row>
    <row r="17" spans="2:11" ht="17.149999999999999" customHeight="1">
      <c r="B17" s="425" t="s">
        <v>372</v>
      </c>
      <c r="C17" s="143">
        <v>-565</v>
      </c>
      <c r="D17" s="142">
        <v>79</v>
      </c>
      <c r="E17" s="142">
        <v>323</v>
      </c>
      <c r="F17" s="313">
        <v>307</v>
      </c>
      <c r="H17" s="143"/>
      <c r="I17" s="142"/>
      <c r="J17" s="142"/>
      <c r="K17" s="313"/>
    </row>
    <row r="18" spans="2:11" ht="17.149999999999999" customHeight="1">
      <c r="B18" s="139" t="s">
        <v>106</v>
      </c>
      <c r="C18" s="141">
        <v>-2139</v>
      </c>
      <c r="D18" s="140">
        <v>-2981</v>
      </c>
      <c r="E18" s="140">
        <v>-3819</v>
      </c>
      <c r="F18" s="312">
        <v>-5641</v>
      </c>
      <c r="H18" s="141"/>
      <c r="I18" s="140"/>
      <c r="J18" s="140"/>
      <c r="K18" s="312"/>
    </row>
    <row r="19" spans="2:11" ht="6" customHeight="1">
      <c r="C19" s="146"/>
      <c r="F19" s="368"/>
      <c r="H19" s="146"/>
      <c r="K19" s="368"/>
    </row>
    <row r="20" spans="2:11" ht="17.149999999999999" customHeight="1">
      <c r="B20" s="426" t="s">
        <v>107</v>
      </c>
      <c r="C20" s="143">
        <v>-170</v>
      </c>
      <c r="D20" s="142">
        <v>-1323</v>
      </c>
      <c r="E20" s="142">
        <v>-1638</v>
      </c>
      <c r="F20" s="313">
        <v>-2742</v>
      </c>
      <c r="H20" s="143"/>
      <c r="I20" s="142"/>
      <c r="J20" s="142"/>
      <c r="K20" s="313"/>
    </row>
    <row r="21" spans="2:11" ht="17.149999999999999" customHeight="1">
      <c r="B21" s="426" t="s">
        <v>108</v>
      </c>
      <c r="C21" s="143">
        <v>-112</v>
      </c>
      <c r="D21" s="142">
        <v>-312</v>
      </c>
      <c r="E21" s="142">
        <v>-509</v>
      </c>
      <c r="F21" s="313">
        <v>-504</v>
      </c>
      <c r="H21" s="143"/>
      <c r="I21" s="142"/>
      <c r="J21" s="142"/>
      <c r="K21" s="313"/>
    </row>
    <row r="22" spans="2:11" ht="17.149999999999999" customHeight="1">
      <c r="B22" s="426" t="s">
        <v>412</v>
      </c>
      <c r="C22" s="143">
        <v>241</v>
      </c>
      <c r="D22" s="142">
        <v>24</v>
      </c>
      <c r="E22" s="142">
        <v>443</v>
      </c>
      <c r="F22" s="313">
        <v>390</v>
      </c>
      <c r="H22" s="143"/>
      <c r="I22" s="142"/>
      <c r="J22" s="142"/>
      <c r="K22" s="313"/>
    </row>
    <row r="23" spans="2:11" ht="17.149999999999999" customHeight="1">
      <c r="B23" s="426" t="s">
        <v>387</v>
      </c>
      <c r="C23" s="143">
        <v>3671</v>
      </c>
      <c r="D23" s="142">
        <v>4889</v>
      </c>
      <c r="E23" s="142">
        <v>5748</v>
      </c>
      <c r="F23" s="313">
        <v>5888</v>
      </c>
      <c r="H23" s="143"/>
      <c r="I23" s="142"/>
      <c r="J23" s="142"/>
      <c r="K23" s="313"/>
    </row>
    <row r="24" spans="2:11" ht="17.149999999999999" customHeight="1">
      <c r="B24" s="426" t="s">
        <v>388</v>
      </c>
      <c r="C24" s="143">
        <v>-1906</v>
      </c>
      <c r="D24" s="142">
        <v>-4517</v>
      </c>
      <c r="E24" s="142">
        <v>-6650</v>
      </c>
      <c r="F24" s="313">
        <v>-10009</v>
      </c>
      <c r="H24" s="143"/>
      <c r="I24" s="142"/>
      <c r="J24" s="142"/>
      <c r="K24" s="313"/>
    </row>
    <row r="25" spans="2:11" ht="17.149999999999999" customHeight="1">
      <c r="B25" s="426" t="s">
        <v>109</v>
      </c>
      <c r="C25" s="28">
        <v>-499</v>
      </c>
      <c r="D25" s="27">
        <v>-831</v>
      </c>
      <c r="E25" s="27">
        <v>-1152</v>
      </c>
      <c r="F25" s="155">
        <v>-1518</v>
      </c>
      <c r="H25" s="28"/>
      <c r="I25" s="142"/>
      <c r="J25" s="142"/>
      <c r="K25" s="313"/>
    </row>
    <row r="26" spans="2:11" ht="17.149999999999999" customHeight="1">
      <c r="B26" s="426" t="s">
        <v>110</v>
      </c>
      <c r="C26" s="28">
        <v>-161</v>
      </c>
      <c r="D26" s="27">
        <v>-358</v>
      </c>
      <c r="E26" s="27">
        <v>-383</v>
      </c>
      <c r="F26" s="155">
        <v>-526</v>
      </c>
      <c r="H26" s="28"/>
      <c r="I26" s="142"/>
      <c r="J26" s="142"/>
      <c r="K26" s="313"/>
    </row>
    <row r="27" spans="2:11" ht="17.149999999999999" customHeight="1">
      <c r="B27" s="139" t="s">
        <v>111</v>
      </c>
      <c r="C27" s="141">
        <v>1064</v>
      </c>
      <c r="D27" s="140">
        <v>-2428</v>
      </c>
      <c r="E27" s="140">
        <v>-4141</v>
      </c>
      <c r="F27" s="312">
        <v>-9021</v>
      </c>
      <c r="H27" s="141"/>
      <c r="I27" s="140"/>
      <c r="J27" s="140"/>
      <c r="K27" s="312"/>
    </row>
    <row r="28" spans="2:11" ht="6" customHeight="1">
      <c r="C28" s="146"/>
      <c r="F28" s="368"/>
      <c r="H28" s="146"/>
      <c r="K28" s="368"/>
    </row>
    <row r="29" spans="2:11" ht="28.5" customHeight="1">
      <c r="B29" s="427" t="s">
        <v>373</v>
      </c>
      <c r="C29" s="143">
        <v>80</v>
      </c>
      <c r="D29" s="142">
        <v>11</v>
      </c>
      <c r="E29" s="142">
        <v>-7</v>
      </c>
      <c r="F29" s="313">
        <v>-10</v>
      </c>
      <c r="H29" s="143"/>
      <c r="I29" s="142"/>
      <c r="J29" s="142"/>
      <c r="K29" s="313"/>
    </row>
    <row r="30" spans="2:11" ht="17.149999999999999" customHeight="1">
      <c r="B30" s="139" t="s">
        <v>112</v>
      </c>
      <c r="C30" s="141">
        <v>2664</v>
      </c>
      <c r="D30" s="140">
        <v>1896</v>
      </c>
      <c r="E30" s="140">
        <v>3086</v>
      </c>
      <c r="F30" s="312">
        <v>350</v>
      </c>
      <c r="H30" s="141"/>
      <c r="I30" s="140"/>
      <c r="J30" s="140"/>
      <c r="K30" s="312"/>
    </row>
    <row r="31" spans="2:11" ht="6.75" customHeight="1">
      <c r="C31" s="146"/>
      <c r="F31" s="368"/>
      <c r="H31" s="146"/>
      <c r="K31" s="368"/>
    </row>
    <row r="32" spans="2:11" ht="17.149999999999999" customHeight="1">
      <c r="B32" s="139" t="s">
        <v>113</v>
      </c>
      <c r="C32" s="141">
        <v>5692</v>
      </c>
      <c r="D32" s="140">
        <v>5692</v>
      </c>
      <c r="E32" s="140">
        <v>5692</v>
      </c>
      <c r="F32" s="312">
        <v>5692</v>
      </c>
      <c r="H32" s="141"/>
      <c r="I32" s="140"/>
      <c r="J32" s="140"/>
      <c r="K32" s="312"/>
    </row>
    <row r="33" spans="2:11" ht="17.149999999999999" customHeight="1">
      <c r="B33" s="139" t="s">
        <v>114</v>
      </c>
      <c r="C33" s="141">
        <v>8356</v>
      </c>
      <c r="D33" s="140">
        <v>7588</v>
      </c>
      <c r="E33" s="140">
        <v>8778</v>
      </c>
      <c r="F33" s="312">
        <v>6042</v>
      </c>
      <c r="H33" s="141"/>
      <c r="I33" s="140"/>
      <c r="J33" s="140"/>
      <c r="K33" s="312"/>
    </row>
    <row r="34" spans="2:11" ht="6.65" customHeight="1"/>
    <row r="35" spans="2:11" ht="6.65" customHeight="1">
      <c r="B35" s="195"/>
      <c r="C35" s="195"/>
      <c r="D35" s="195"/>
      <c r="E35" s="195"/>
      <c r="F35" s="195"/>
      <c r="G35" s="195"/>
      <c r="H35" s="195"/>
      <c r="I35" s="195"/>
      <c r="J35" s="195"/>
      <c r="K35" s="195"/>
    </row>
    <row r="36" spans="2:11" ht="15" customHeight="1">
      <c r="B36" s="691" t="s">
        <v>115</v>
      </c>
      <c r="C36" s="687"/>
      <c r="D36" s="687"/>
      <c r="E36" s="687"/>
      <c r="F36" s="687"/>
      <c r="G36" s="687"/>
      <c r="H36" s="687"/>
      <c r="I36" s="687"/>
      <c r="J36" s="687"/>
      <c r="K36" s="687"/>
    </row>
    <row r="37" spans="2:11" ht="20.25" customHeight="1">
      <c r="B37" s="691" t="s">
        <v>398</v>
      </c>
      <c r="C37" s="687"/>
      <c r="D37" s="687"/>
      <c r="E37" s="687"/>
      <c r="F37" s="687"/>
      <c r="G37" s="687"/>
      <c r="H37" s="687"/>
      <c r="I37" s="687"/>
      <c r="J37" s="687"/>
      <c r="K37" s="687"/>
    </row>
    <row r="38" spans="2:11" ht="14.25" customHeight="1">
      <c r="B38" s="691"/>
      <c r="C38" s="691"/>
      <c r="D38" s="691"/>
      <c r="E38" s="691"/>
      <c r="F38" s="691"/>
      <c r="G38" s="691"/>
      <c r="H38" s="691"/>
      <c r="I38" s="691"/>
      <c r="J38" s="691"/>
      <c r="K38" s="691"/>
    </row>
    <row r="39" spans="2:11" ht="13.75" customHeight="1"/>
    <row r="40" spans="2:11" ht="15" customHeight="1">
      <c r="B40" s="232"/>
      <c r="C40" s="233"/>
      <c r="D40" s="233"/>
      <c r="E40" s="233"/>
      <c r="F40" s="233"/>
      <c r="G40" s="233"/>
      <c r="H40" s="233"/>
      <c r="I40" s="233"/>
      <c r="J40" s="233"/>
      <c r="K40" s="233"/>
    </row>
    <row r="41" spans="2:11" ht="15.75" customHeight="1"/>
    <row r="42" spans="2:11" ht="15.75" customHeight="1"/>
    <row r="43" spans="2:11" ht="15.75" customHeight="1"/>
    <row r="44" spans="2:11" ht="15.75" customHeight="1"/>
    <row r="45" spans="2:11" ht="15.75" customHeight="1"/>
    <row r="46" spans="2:11" ht="17.149999999999999" customHeight="1"/>
    <row r="47" spans="2:11" ht="17.149999999999999" customHeight="1"/>
    <row r="48" spans="2:11" ht="17.149999999999999" customHeight="1"/>
    <row r="49" ht="17.149999999999999" customHeight="1"/>
    <row r="50" ht="17.149999999999999" customHeight="1"/>
    <row r="51" ht="17.149999999999999" customHeight="1"/>
    <row r="52" ht="17.149999999999999" customHeight="1"/>
    <row r="53" ht="17.149999999999999" customHeight="1"/>
    <row r="54" ht="17.149999999999999" customHeight="1"/>
    <row r="55" ht="17.149999999999999" customHeight="1"/>
    <row r="56" ht="17.149999999999999" customHeight="1"/>
    <row r="57" ht="6.65" customHeight="1"/>
  </sheetData>
  <mergeCells count="6">
    <mergeCell ref="B38:K38"/>
    <mergeCell ref="B37:K37"/>
    <mergeCell ref="H2:J2"/>
    <mergeCell ref="C4:F4"/>
    <mergeCell ref="H4:K4"/>
    <mergeCell ref="B36:K36"/>
  </mergeCells>
  <pageMargins left="0.75" right="0.75" top="1" bottom="1" header="0.5" footer="0.5"/>
  <pageSetup paperSize="9" scale="47" orientation="portrait" r:id="rId1"/>
  <customProperties>
    <customPr name="_pios_id" r:id="rId2"/>
    <customPr name="EpmWorksheetKeyString_GUID" r:id="rId3"/>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tint="-0.249977111117893"/>
  </sheetPr>
  <dimension ref="B1:L23"/>
  <sheetViews>
    <sheetView showGridLines="0" showRuler="0" view="pageBreakPreview" topLeftCell="C1" zoomScale="90" zoomScaleNormal="100" zoomScaleSheetLayoutView="90" workbookViewId="0">
      <selection activeCell="C20" sqref="C20"/>
    </sheetView>
  </sheetViews>
  <sheetFormatPr baseColWidth="10" defaultColWidth="13.453125" defaultRowHeight="12.5"/>
  <cols>
    <col min="1" max="1" width="1.90625" style="190" customWidth="1"/>
    <col min="2" max="2" width="2.7265625" style="190" customWidth="1"/>
    <col min="3" max="3" width="77.453125" style="190" customWidth="1"/>
    <col min="4" max="7" width="9.90625" style="190" customWidth="1"/>
    <col min="8" max="8" width="1.453125" style="190" customWidth="1"/>
    <col min="9" max="12" width="9.90625" style="190" customWidth="1"/>
    <col min="13" max="13" width="1.453125" style="190" customWidth="1"/>
    <col min="14" max="16384" width="13.453125" style="190"/>
  </cols>
  <sheetData>
    <row r="1" spans="2:12" ht="15" customHeight="1">
      <c r="B1" s="701" t="s">
        <v>0</v>
      </c>
      <c r="C1" s="687"/>
      <c r="D1" s="527"/>
      <c r="E1" s="527"/>
      <c r="F1" s="527"/>
      <c r="G1" s="527"/>
      <c r="H1" s="527"/>
      <c r="I1" s="527"/>
      <c r="J1" s="527"/>
    </row>
    <row r="2" spans="2:12" ht="15" customHeight="1">
      <c r="B2" s="702" t="s">
        <v>384</v>
      </c>
      <c r="C2" s="703"/>
    </row>
    <row r="3" spans="2:12" ht="17.149999999999999" customHeight="1">
      <c r="B3" s="696" t="s">
        <v>18</v>
      </c>
      <c r="C3" s="687"/>
    </row>
    <row r="4" spans="2:12" ht="18.75" customHeight="1">
      <c r="D4" s="686">
        <v>2019</v>
      </c>
      <c r="E4" s="687"/>
      <c r="F4" s="687"/>
      <c r="G4" s="687"/>
      <c r="I4" s="686">
        <v>2020</v>
      </c>
      <c r="J4" s="687"/>
      <c r="K4" s="687"/>
      <c r="L4" s="687"/>
    </row>
    <row r="5" spans="2:12" ht="4.75" customHeight="1"/>
    <row r="6" spans="2:12" ht="18.75" customHeight="1">
      <c r="D6" s="211" t="s">
        <v>19</v>
      </c>
      <c r="E6" s="210" t="s">
        <v>98</v>
      </c>
      <c r="F6" s="210" t="s">
        <v>99</v>
      </c>
      <c r="G6" s="430" t="s">
        <v>23</v>
      </c>
      <c r="I6" s="211" t="s">
        <v>19</v>
      </c>
      <c r="J6" s="210" t="s">
        <v>98</v>
      </c>
      <c r="K6" s="210" t="s">
        <v>99</v>
      </c>
      <c r="L6" s="430" t="s">
        <v>23</v>
      </c>
    </row>
    <row r="7" spans="2:12" ht="5.15" customHeight="1">
      <c r="D7" s="436"/>
      <c r="I7" s="436"/>
      <c r="L7" s="208"/>
    </row>
    <row r="8" spans="2:12" ht="5.15" customHeight="1">
      <c r="B8" s="195"/>
      <c r="C8" s="195"/>
      <c r="D8" s="437"/>
      <c r="E8" s="195"/>
      <c r="F8" s="195"/>
      <c r="G8" s="195"/>
      <c r="H8" s="195"/>
      <c r="I8" s="437"/>
      <c r="J8" s="195"/>
      <c r="K8" s="195"/>
      <c r="L8" s="367"/>
    </row>
    <row r="9" spans="2:12" ht="17.149999999999999" customHeight="1">
      <c r="B9" s="139"/>
      <c r="C9" s="234" t="s">
        <v>432</v>
      </c>
      <c r="D9" s="141">
        <v>41073.67808474652</v>
      </c>
      <c r="E9" s="312">
        <v>41073.67808474652</v>
      </c>
      <c r="F9" s="312">
        <v>41073.67808474652</v>
      </c>
      <c r="G9" s="312">
        <v>41073.67808474652</v>
      </c>
      <c r="I9" s="141"/>
      <c r="J9" s="140"/>
      <c r="K9" s="140"/>
      <c r="L9" s="312"/>
    </row>
    <row r="10" spans="2:12" ht="17.149999999999999" customHeight="1">
      <c r="B10" s="191"/>
      <c r="C10" s="235" t="s">
        <v>326</v>
      </c>
      <c r="D10" s="143">
        <v>-1409.3044040073005</v>
      </c>
      <c r="E10" s="313">
        <v>-2755.7171258120998</v>
      </c>
      <c r="F10" s="313">
        <v>-4149.9040925807458</v>
      </c>
      <c r="G10" s="313">
        <v>-5911.5583911432959</v>
      </c>
      <c r="I10" s="143"/>
      <c r="J10" s="142"/>
      <c r="K10" s="142"/>
      <c r="L10" s="313"/>
    </row>
    <row r="11" spans="2:12" ht="17.149999999999999" customHeight="1">
      <c r="B11" s="191"/>
      <c r="C11" s="235" t="s">
        <v>327</v>
      </c>
      <c r="D11" s="143">
        <v>-186.24041728767099</v>
      </c>
      <c r="E11" s="313">
        <v>-186.24041728767099</v>
      </c>
      <c r="F11" s="313">
        <v>-686.24041728767099</v>
      </c>
      <c r="G11" s="313">
        <v>-686.24041728767099</v>
      </c>
      <c r="I11" s="143"/>
      <c r="J11" s="142"/>
      <c r="K11" s="142"/>
      <c r="L11" s="313"/>
    </row>
    <row r="12" spans="2:12" ht="17.149999999999999" customHeight="1">
      <c r="B12" s="139"/>
      <c r="C12" s="236" t="s">
        <v>328</v>
      </c>
      <c r="D12" s="143">
        <v>232.15175609117102</v>
      </c>
      <c r="E12" s="313">
        <v>1275.0662357366709</v>
      </c>
      <c r="F12" s="313">
        <v>1529.4321615128711</v>
      </c>
      <c r="G12" s="313">
        <v>2438.4460668824709</v>
      </c>
      <c r="I12" s="141"/>
      <c r="J12" s="140"/>
      <c r="K12" s="140"/>
      <c r="L12" s="312"/>
    </row>
    <row r="13" spans="2:12" ht="17.149999999999999" customHeight="1">
      <c r="B13" s="191"/>
      <c r="C13" s="236" t="s">
        <v>329</v>
      </c>
      <c r="D13" s="143">
        <v>238.95704560959999</v>
      </c>
      <c r="E13" s="313">
        <v>418.87194073220002</v>
      </c>
      <c r="F13" s="313">
        <v>595.30774919630005</v>
      </c>
      <c r="G13" s="313">
        <v>839.53700000000003</v>
      </c>
      <c r="I13" s="143"/>
      <c r="J13" s="142"/>
      <c r="K13" s="142"/>
      <c r="L13" s="313"/>
    </row>
    <row r="14" spans="2:12" ht="17.149999999999999" customHeight="1">
      <c r="C14" s="235" t="s">
        <v>330</v>
      </c>
      <c r="D14" s="143">
        <v>-139.46358353010007</v>
      </c>
      <c r="E14" s="313">
        <v>-321.21554084729991</v>
      </c>
      <c r="F14" s="313">
        <v>-1170.2439446789613</v>
      </c>
      <c r="G14" s="313">
        <v>-1089.5782540686621</v>
      </c>
      <c r="H14" s="490"/>
      <c r="I14" s="143"/>
      <c r="J14" s="142"/>
      <c r="K14" s="142"/>
      <c r="L14" s="313"/>
    </row>
    <row r="15" spans="2:12" ht="17.149999999999999" customHeight="1">
      <c r="B15" s="139"/>
      <c r="C15" s="235" t="s">
        <v>422</v>
      </c>
      <c r="D15" s="143">
        <v>571.27485119018104</v>
      </c>
      <c r="E15" s="313">
        <v>725.50967114396485</v>
      </c>
      <c r="F15" s="313">
        <v>1101.0158729498064</v>
      </c>
      <c r="G15" s="313">
        <v>1079.8205182040219</v>
      </c>
      <c r="H15" s="490"/>
      <c r="I15" s="143"/>
      <c r="J15" s="140"/>
      <c r="K15" s="140"/>
      <c r="L15" s="312"/>
    </row>
    <row r="16" spans="2:12" ht="20.25" customHeight="1">
      <c r="B16" s="191"/>
      <c r="C16" s="453" t="s">
        <v>433</v>
      </c>
      <c r="D16" s="454">
        <v>40381.0533328124</v>
      </c>
      <c r="E16" s="455">
        <v>40229.952848412278</v>
      </c>
      <c r="F16" s="455">
        <v>38293.045413858126</v>
      </c>
      <c r="G16" s="455">
        <v>37744.104607333371</v>
      </c>
      <c r="H16" s="490"/>
      <c r="I16" s="454"/>
      <c r="J16" s="457"/>
      <c r="K16" s="457"/>
      <c r="L16" s="458"/>
    </row>
    <row r="17" spans="2:12" ht="17.149999999999999" customHeight="1">
      <c r="B17" s="139"/>
      <c r="C17" s="236" t="s">
        <v>331</v>
      </c>
      <c r="D17" s="143">
        <v>7439.3424011968</v>
      </c>
      <c r="E17" s="313">
        <v>7542</v>
      </c>
      <c r="F17" s="313">
        <v>7301.1242969209998</v>
      </c>
      <c r="G17" s="313">
        <v>7379.0423122992006</v>
      </c>
      <c r="H17" s="490"/>
      <c r="I17" s="141"/>
      <c r="J17" s="140"/>
      <c r="K17" s="140"/>
      <c r="L17" s="312"/>
    </row>
    <row r="18" spans="2:12" ht="17.149999999999999" customHeight="1">
      <c r="B18" s="191"/>
      <c r="C18" s="234" t="s">
        <v>332</v>
      </c>
      <c r="D18" s="141">
        <v>47820.395734009202</v>
      </c>
      <c r="E18" s="312">
        <v>47771.952848412278</v>
      </c>
      <c r="F18" s="312">
        <v>45594.169710779126</v>
      </c>
      <c r="G18" s="312">
        <v>45123.146919632571</v>
      </c>
      <c r="I18" s="143"/>
      <c r="J18" s="142"/>
      <c r="K18" s="142"/>
      <c r="L18" s="313"/>
    </row>
    <row r="19" spans="2:12" ht="6.65" customHeight="1">
      <c r="B19" s="195"/>
      <c r="C19" s="195"/>
      <c r="D19" s="195"/>
      <c r="E19" s="195"/>
      <c r="F19" s="195"/>
      <c r="G19" s="195"/>
      <c r="H19" s="195"/>
      <c r="I19" s="195"/>
      <c r="J19" s="195"/>
      <c r="K19" s="195"/>
      <c r="L19" s="195"/>
    </row>
    <row r="20" spans="2:12" ht="12.75" customHeight="1">
      <c r="B20" s="136"/>
    </row>
    <row r="21" spans="2:12" ht="13">
      <c r="B21" s="619"/>
      <c r="C21" s="619"/>
      <c r="D21" s="619"/>
      <c r="E21" s="619"/>
      <c r="F21" s="619"/>
      <c r="G21" s="619"/>
      <c r="H21" s="619"/>
      <c r="I21" s="619"/>
      <c r="J21" s="619"/>
      <c r="K21" s="619"/>
      <c r="L21" s="619"/>
    </row>
    <row r="22" spans="2:12" ht="13.75" customHeight="1">
      <c r="B22" s="620"/>
      <c r="C22" s="620"/>
      <c r="D22" s="620"/>
      <c r="E22" s="620"/>
      <c r="F22" s="620"/>
      <c r="G22" s="620"/>
      <c r="H22" s="620"/>
      <c r="I22" s="620"/>
      <c r="J22" s="620"/>
      <c r="K22" s="620"/>
      <c r="L22" s="620"/>
    </row>
    <row r="23" spans="2:12" ht="12.65" customHeight="1"/>
  </sheetData>
  <mergeCells count="5">
    <mergeCell ref="B1:C1"/>
    <mergeCell ref="B2:C2"/>
    <mergeCell ref="B3:C3"/>
    <mergeCell ref="D4:G4"/>
    <mergeCell ref="I4:L4"/>
  </mergeCells>
  <pageMargins left="0.75" right="0.75" top="1" bottom="1" header="0.5" footer="0.5"/>
  <pageSetup paperSize="9" scale="54" orientation="landscape" r:id="rId1"/>
  <customProperties>
    <customPr name="_pios_id" r:id="rId2"/>
    <customPr name="EpmWorksheetKeyString_GUID" r:id="rId3"/>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tint="-0.249977111117893"/>
  </sheetPr>
  <dimension ref="B1:K27"/>
  <sheetViews>
    <sheetView showGridLines="0" showRuler="0" view="pageBreakPreview" zoomScale="60" zoomScaleNormal="100" workbookViewId="0">
      <selection activeCell="P17" sqref="P17"/>
    </sheetView>
  </sheetViews>
  <sheetFormatPr baseColWidth="10" defaultColWidth="13.453125" defaultRowHeight="12.5"/>
  <cols>
    <col min="1" max="1" width="1.90625" style="190" customWidth="1"/>
    <col min="2" max="2" width="73.26953125" style="190" customWidth="1"/>
    <col min="3" max="6" width="9.90625" style="190" customWidth="1"/>
    <col min="7" max="7" width="1.453125" style="190" customWidth="1"/>
    <col min="8" max="11" width="9.90625" style="190" customWidth="1"/>
    <col min="12" max="12" width="1.453125" style="190" customWidth="1"/>
    <col min="13" max="16384" width="13.453125" style="190"/>
  </cols>
  <sheetData>
    <row r="1" spans="2:11" ht="15" customHeight="1">
      <c r="B1" s="191" t="s">
        <v>0</v>
      </c>
      <c r="C1" s="532"/>
    </row>
    <row r="2" spans="2:11" ht="15" customHeight="1">
      <c r="B2" s="191" t="s">
        <v>117</v>
      </c>
      <c r="H2" s="687"/>
      <c r="I2" s="687"/>
      <c r="J2" s="687"/>
    </row>
    <row r="3" spans="2:11" ht="17.149999999999999" customHeight="1">
      <c r="B3" s="136" t="s">
        <v>18</v>
      </c>
    </row>
    <row r="4" spans="2:11" ht="18.75" customHeight="1">
      <c r="C4" s="686">
        <v>2019</v>
      </c>
      <c r="D4" s="687"/>
      <c r="E4" s="687"/>
      <c r="F4" s="687"/>
      <c r="H4" s="686">
        <v>2020</v>
      </c>
      <c r="I4" s="687"/>
      <c r="J4" s="687"/>
      <c r="K4" s="687"/>
    </row>
    <row r="5" spans="2:11" ht="4.75" customHeight="1"/>
    <row r="6" spans="2:11" ht="18.75" customHeight="1">
      <c r="C6" s="211" t="s">
        <v>19</v>
      </c>
      <c r="D6" s="210" t="s">
        <v>98</v>
      </c>
      <c r="E6" s="210" t="s">
        <v>99</v>
      </c>
      <c r="F6" s="430" t="s">
        <v>100</v>
      </c>
      <c r="H6" s="211" t="s">
        <v>19</v>
      </c>
      <c r="I6" s="210" t="s">
        <v>98</v>
      </c>
      <c r="J6" s="210" t="s">
        <v>99</v>
      </c>
      <c r="K6" s="430" t="s">
        <v>23</v>
      </c>
    </row>
    <row r="7" spans="2:11" ht="5.15" customHeight="1">
      <c r="C7" s="429"/>
      <c r="F7" s="208"/>
      <c r="H7" s="429"/>
      <c r="K7" s="208"/>
    </row>
    <row r="8" spans="2:11" ht="5.15" customHeight="1">
      <c r="B8" s="195"/>
      <c r="C8" s="195"/>
      <c r="D8" s="195"/>
      <c r="E8" s="195"/>
      <c r="F8" s="367"/>
      <c r="G8" s="195"/>
      <c r="H8" s="195"/>
      <c r="I8" s="195"/>
      <c r="J8" s="195"/>
      <c r="K8" s="367"/>
    </row>
    <row r="9" spans="2:11" ht="17.149999999999999" customHeight="1">
      <c r="B9" s="234" t="s">
        <v>118</v>
      </c>
      <c r="C9" s="141">
        <v>4263.9690604945999</v>
      </c>
      <c r="D9" s="140">
        <v>8701.5804682854996</v>
      </c>
      <c r="E9" s="140">
        <v>11449.8230550021</v>
      </c>
      <c r="F9" s="312">
        <v>15118.9764066398</v>
      </c>
      <c r="G9" s="490"/>
      <c r="H9" s="141"/>
      <c r="I9" s="140"/>
      <c r="J9" s="140"/>
      <c r="K9" s="312"/>
    </row>
    <row r="10" spans="2:11" ht="17.149999999999999" customHeight="1">
      <c r="B10" s="235" t="s">
        <v>333</v>
      </c>
      <c r="C10" s="143">
        <v>-1553.7969478402999</v>
      </c>
      <c r="D10" s="142">
        <v>-3384.6676558464997</v>
      </c>
      <c r="E10" s="142">
        <v>-6657.2597105865998</v>
      </c>
      <c r="F10" s="313">
        <v>-8783.9215549249002</v>
      </c>
      <c r="G10" s="490"/>
      <c r="H10" s="143"/>
      <c r="I10" s="142"/>
      <c r="J10" s="142"/>
      <c r="K10" s="313"/>
    </row>
    <row r="11" spans="2:11" s="490" customFormat="1" ht="17.149999999999999" customHeight="1">
      <c r="B11" s="235" t="s">
        <v>395</v>
      </c>
      <c r="C11" s="143">
        <v>-94.8373304813</v>
      </c>
      <c r="D11" s="142">
        <v>-268.57942384429998</v>
      </c>
      <c r="E11" s="142">
        <v>1202.1894880376458</v>
      </c>
      <c r="F11" s="313">
        <v>1494.8721898715964</v>
      </c>
      <c r="H11" s="143"/>
      <c r="I11" s="142"/>
      <c r="J11" s="142"/>
      <c r="K11" s="313"/>
    </row>
    <row r="12" spans="2:11" ht="17.149999999999999" customHeight="1">
      <c r="B12" s="235" t="s">
        <v>428</v>
      </c>
      <c r="C12" s="143">
        <v>-710.67799999999988</v>
      </c>
      <c r="D12" s="142">
        <v>-668.89699999999993</v>
      </c>
      <c r="E12" s="142">
        <v>482.10700000000008</v>
      </c>
      <c r="F12" s="313">
        <v>1738.5009999999997</v>
      </c>
      <c r="G12" s="490"/>
      <c r="H12" s="143"/>
      <c r="I12" s="142"/>
      <c r="J12" s="142"/>
      <c r="K12" s="313"/>
    </row>
    <row r="13" spans="2:11" ht="17.149999999999999" customHeight="1">
      <c r="B13" s="235" t="s">
        <v>396</v>
      </c>
      <c r="C13" s="143">
        <v>-672.70500000000004</v>
      </c>
      <c r="D13" s="142">
        <v>-971.596</v>
      </c>
      <c r="E13" s="142">
        <v>-1259.079</v>
      </c>
      <c r="F13" s="313">
        <v>-1725.0940000000001</v>
      </c>
      <c r="G13" s="490"/>
      <c r="H13" s="143"/>
      <c r="I13" s="142"/>
      <c r="J13" s="142"/>
      <c r="K13" s="313"/>
    </row>
    <row r="14" spans="2:11" ht="17.149999999999999" customHeight="1">
      <c r="B14" s="235" t="s">
        <v>397</v>
      </c>
      <c r="C14" s="143">
        <v>676.09100000000001</v>
      </c>
      <c r="D14" s="142">
        <v>470.80399999999997</v>
      </c>
      <c r="E14" s="142">
        <v>529.26700000000005</v>
      </c>
      <c r="F14" s="313">
        <v>272.01</v>
      </c>
      <c r="G14" s="490"/>
      <c r="H14" s="143"/>
      <c r="I14" s="142"/>
      <c r="J14" s="142"/>
      <c r="K14" s="313"/>
    </row>
    <row r="15" spans="2:11" ht="17.149999999999999" customHeight="1">
      <c r="B15" s="237" t="s">
        <v>334</v>
      </c>
      <c r="C15" s="143">
        <v>-0.14200000000000002</v>
      </c>
      <c r="D15" s="142">
        <v>-292.06299999999999</v>
      </c>
      <c r="E15" s="142">
        <v>-444.91700000000003</v>
      </c>
      <c r="F15" s="313">
        <v>-686.20299999999997</v>
      </c>
      <c r="G15" s="490"/>
      <c r="H15" s="143"/>
      <c r="I15" s="142"/>
      <c r="J15" s="142"/>
      <c r="K15" s="313"/>
    </row>
    <row r="16" spans="2:11" ht="17.149999999999999" customHeight="1">
      <c r="B16" s="238" t="s">
        <v>385</v>
      </c>
      <c r="C16" s="141">
        <v>1907.9007821730004</v>
      </c>
      <c r="D16" s="140">
        <v>3586.5813885946995</v>
      </c>
      <c r="E16" s="140">
        <v>5302.1308324531456</v>
      </c>
      <c r="F16" s="312">
        <v>7429.1410415864957</v>
      </c>
      <c r="G16" s="490"/>
      <c r="H16" s="141"/>
      <c r="I16" s="142"/>
      <c r="J16" s="142"/>
      <c r="K16" s="312"/>
    </row>
    <row r="17" spans="2:11" ht="17.149999999999999" customHeight="1">
      <c r="B17" s="237" t="s">
        <v>335</v>
      </c>
      <c r="C17" s="143">
        <v>-498.5963781657</v>
      </c>
      <c r="D17" s="142">
        <v>-830.86426278260001</v>
      </c>
      <c r="E17" s="142">
        <v>-1152.2267398724</v>
      </c>
      <c r="F17" s="313">
        <v>-1517.5826504432</v>
      </c>
      <c r="G17" s="490"/>
      <c r="H17" s="143"/>
      <c r="I17" s="142"/>
      <c r="J17" s="142"/>
      <c r="K17" s="313"/>
    </row>
    <row r="18" spans="2:11" ht="20.25" customHeight="1">
      <c r="B18" s="453" t="s">
        <v>336</v>
      </c>
      <c r="C18" s="454">
        <v>1409.3044040073005</v>
      </c>
      <c r="D18" s="455">
        <v>2755.7171258120998</v>
      </c>
      <c r="E18" s="455">
        <v>4149.9040925807458</v>
      </c>
      <c r="F18" s="455">
        <v>5911.5583911432959</v>
      </c>
      <c r="G18" s="456"/>
      <c r="H18" s="454"/>
      <c r="I18" s="457"/>
      <c r="J18" s="457"/>
      <c r="K18" s="458"/>
    </row>
    <row r="19" spans="2:11" s="239" customFormat="1" ht="17.149999999999999" customHeight="1">
      <c r="B19" s="495" t="s">
        <v>42</v>
      </c>
      <c r="C19" s="143">
        <v>5126.5749729999998</v>
      </c>
      <c r="D19" s="142">
        <v>5124.1963850000002</v>
      </c>
      <c r="E19" s="142">
        <v>5120.8340639999997</v>
      </c>
      <c r="F19" s="313">
        <v>5119.1376540000001</v>
      </c>
      <c r="H19" s="143"/>
      <c r="I19" s="240"/>
      <c r="J19" s="240"/>
      <c r="K19" s="313"/>
    </row>
    <row r="20" spans="2:11" ht="17.149999999999999" customHeight="1">
      <c r="B20" s="241" t="s">
        <v>337</v>
      </c>
      <c r="C20" s="355">
        <v>0.27470668261449038</v>
      </c>
      <c r="D20" s="354">
        <v>0.53778522889537916</v>
      </c>
      <c r="E20" s="354">
        <v>0.81039612702059738</v>
      </c>
      <c r="F20" s="438">
        <v>1.1547957469993237</v>
      </c>
      <c r="G20" s="490"/>
      <c r="H20" s="355"/>
      <c r="I20" s="140"/>
      <c r="J20" s="140"/>
      <c r="K20" s="438"/>
    </row>
    <row r="21" spans="2:11" ht="6.65" customHeight="1"/>
    <row r="22" spans="2:11" ht="6.65" customHeight="1">
      <c r="B22" s="195"/>
      <c r="C22" s="195"/>
      <c r="D22" s="195"/>
      <c r="E22" s="195"/>
      <c r="F22" s="195"/>
      <c r="G22" s="195"/>
      <c r="H22" s="195"/>
      <c r="I22" s="195"/>
      <c r="J22" s="195"/>
      <c r="K22" s="195"/>
    </row>
    <row r="23" spans="2:11" ht="15" customHeight="1">
      <c r="B23" s="691" t="s">
        <v>115</v>
      </c>
      <c r="C23" s="687"/>
      <c r="D23" s="687"/>
      <c r="E23" s="687"/>
      <c r="F23" s="687"/>
      <c r="G23" s="687"/>
      <c r="H23" s="687"/>
      <c r="I23" s="687"/>
      <c r="J23" s="687"/>
      <c r="K23" s="687"/>
    </row>
    <row r="24" spans="2:11" ht="16.5" customHeight="1">
      <c r="B24" s="691" t="s">
        <v>400</v>
      </c>
      <c r="C24" s="697"/>
      <c r="D24" s="697"/>
      <c r="E24" s="697"/>
      <c r="F24" s="697"/>
      <c r="G24" s="697"/>
      <c r="H24" s="697"/>
      <c r="I24" s="697"/>
      <c r="J24" s="697"/>
      <c r="K24" s="697"/>
    </row>
    <row r="25" spans="2:11" s="480" customFormat="1" ht="13">
      <c r="B25" s="619"/>
      <c r="C25" s="619"/>
      <c r="D25" s="619"/>
      <c r="E25" s="619"/>
      <c r="F25" s="619"/>
      <c r="G25" s="619"/>
      <c r="H25" s="619"/>
      <c r="I25" s="619"/>
      <c r="J25" s="619"/>
      <c r="K25" s="619"/>
    </row>
    <row r="26" spans="2:11" s="480" customFormat="1" ht="13">
      <c r="B26" s="621"/>
      <c r="C26" s="481"/>
      <c r="D26" s="481"/>
      <c r="E26" s="481"/>
      <c r="F26" s="481"/>
      <c r="G26" s="481"/>
      <c r="H26" s="481"/>
      <c r="I26" s="481"/>
      <c r="J26" s="481"/>
      <c r="K26" s="481"/>
    </row>
    <row r="27" spans="2:11" s="480" customFormat="1" ht="13">
      <c r="B27" s="621"/>
      <c r="C27" s="481"/>
      <c r="D27" s="481"/>
      <c r="E27" s="481"/>
      <c r="F27" s="481"/>
      <c r="G27" s="481"/>
      <c r="H27" s="481"/>
      <c r="I27" s="481"/>
      <c r="J27" s="481"/>
      <c r="K27" s="481"/>
    </row>
  </sheetData>
  <mergeCells count="5">
    <mergeCell ref="H2:J2"/>
    <mergeCell ref="C4:F4"/>
    <mergeCell ref="H4:K4"/>
    <mergeCell ref="B23:K23"/>
    <mergeCell ref="B24:K24"/>
  </mergeCells>
  <pageMargins left="0.75" right="0.75" top="1" bottom="1" header="0.5" footer="0.5"/>
  <pageSetup paperSize="9" scale="56" orientation="landscape" r:id="rId1"/>
  <customProperties>
    <customPr name="_pios_id" r:id="rId2"/>
    <customPr name="EpmWorksheetKeyString_GUID" r:id="rId3"/>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70C0"/>
  </sheetPr>
  <dimension ref="B1:K73"/>
  <sheetViews>
    <sheetView showGridLines="0" showRuler="0" view="pageBreakPreview" zoomScale="60" zoomScaleNormal="90" workbookViewId="0">
      <selection activeCell="B2" sqref="B2:K2"/>
    </sheetView>
  </sheetViews>
  <sheetFormatPr baseColWidth="10" defaultColWidth="13.453125" defaultRowHeight="12.5"/>
  <cols>
    <col min="1" max="1" width="1.90625" style="190" customWidth="1"/>
    <col min="2" max="2" width="39.08984375" style="190" customWidth="1"/>
    <col min="3" max="6" width="11.453125" style="190" customWidth="1"/>
    <col min="7" max="7" width="1.453125" style="190" customWidth="1"/>
    <col min="8" max="11" width="11.453125" style="190" customWidth="1"/>
    <col min="12" max="16384" width="13.453125" style="190"/>
  </cols>
  <sheetData>
    <row r="1" spans="2:11" ht="15" customHeight="1">
      <c r="B1" s="191" t="s">
        <v>0</v>
      </c>
    </row>
    <row r="2" spans="2:11" ht="15" customHeight="1">
      <c r="B2" s="701" t="s">
        <v>119</v>
      </c>
      <c r="C2" s="687"/>
      <c r="D2" s="687"/>
      <c r="E2" s="687"/>
      <c r="F2" s="687"/>
      <c r="G2" s="687"/>
      <c r="H2" s="687"/>
      <c r="I2" s="687"/>
      <c r="J2" s="687"/>
      <c r="K2" s="687"/>
    </row>
    <row r="3" spans="2:11" ht="17.149999999999999" customHeight="1"/>
    <row r="4" spans="2:11" ht="18.75" customHeight="1">
      <c r="C4" s="686">
        <v>2019</v>
      </c>
      <c r="D4" s="687"/>
      <c r="E4" s="687"/>
      <c r="F4" s="687"/>
      <c r="H4" s="686">
        <v>2020</v>
      </c>
      <c r="I4" s="687"/>
      <c r="J4" s="687"/>
      <c r="K4" s="687"/>
    </row>
    <row r="5" spans="2:11" ht="4.75" customHeight="1"/>
    <row r="6" spans="2:11" ht="17.149999999999999" customHeight="1">
      <c r="B6" s="191" t="s">
        <v>120</v>
      </c>
      <c r="C6" s="138" t="s">
        <v>19</v>
      </c>
      <c r="D6" s="137" t="s">
        <v>98</v>
      </c>
      <c r="E6" s="137" t="s">
        <v>99</v>
      </c>
      <c r="F6" s="366" t="s">
        <v>23</v>
      </c>
      <c r="H6" s="138" t="s">
        <v>19</v>
      </c>
      <c r="I6" s="137" t="s">
        <v>98</v>
      </c>
      <c r="J6" s="137" t="s">
        <v>99</v>
      </c>
      <c r="K6" s="366" t="s">
        <v>23</v>
      </c>
    </row>
    <row r="7" spans="2:11" ht="5.15" customHeight="1">
      <c r="C7" s="429"/>
      <c r="F7" s="208"/>
      <c r="H7" s="429"/>
      <c r="K7" s="208"/>
    </row>
    <row r="8" spans="2:11" ht="5.15" customHeight="1">
      <c r="B8" s="195"/>
      <c r="C8" s="195"/>
      <c r="D8" s="195"/>
      <c r="E8" s="195"/>
      <c r="F8" s="367"/>
      <c r="G8" s="195"/>
      <c r="H8" s="195"/>
      <c r="I8" s="195"/>
      <c r="J8" s="195"/>
      <c r="K8" s="367"/>
    </row>
    <row r="9" spans="2:11" ht="17.149999999999999" customHeight="1">
      <c r="B9" s="191" t="s">
        <v>121</v>
      </c>
      <c r="C9" s="243">
        <v>1.1359999999999999</v>
      </c>
      <c r="D9" s="242">
        <v>1.1299999999999999</v>
      </c>
      <c r="E9" s="242">
        <v>1.1235071000000001</v>
      </c>
      <c r="F9" s="439">
        <v>1.119</v>
      </c>
      <c r="H9" s="243"/>
      <c r="I9" s="242"/>
      <c r="J9" s="242"/>
      <c r="K9" s="439"/>
    </row>
    <row r="10" spans="2:11" ht="14.25" customHeight="1">
      <c r="B10" s="191" t="s">
        <v>122</v>
      </c>
      <c r="C10" s="243">
        <v>0.873</v>
      </c>
      <c r="D10" s="242">
        <v>0.873</v>
      </c>
      <c r="E10" s="242">
        <v>0.88286659999999995</v>
      </c>
      <c r="F10" s="439">
        <v>0.877</v>
      </c>
      <c r="H10" s="243"/>
      <c r="I10" s="242"/>
      <c r="J10" s="242"/>
      <c r="K10" s="439"/>
    </row>
    <row r="11" spans="2:11" ht="22.75" customHeight="1">
      <c r="B11" s="191" t="s">
        <v>123</v>
      </c>
      <c r="C11" s="243">
        <v>48.697000000000003</v>
      </c>
      <c r="D11" s="242">
        <v>48.265000000000001</v>
      </c>
      <c r="E11" s="242">
        <v>62.7864632</v>
      </c>
      <c r="F11" s="439">
        <v>67.259</v>
      </c>
      <c r="H11" s="243"/>
      <c r="I11" s="242"/>
      <c r="J11" s="242"/>
      <c r="K11" s="439"/>
    </row>
    <row r="12" spans="2:11" ht="17.149999999999999" customHeight="1">
      <c r="B12" s="191" t="s">
        <v>124</v>
      </c>
      <c r="C12" s="243">
        <v>4.282</v>
      </c>
      <c r="D12" s="242">
        <v>4.343</v>
      </c>
      <c r="E12" s="242">
        <v>4.3643156000000003</v>
      </c>
      <c r="F12" s="439">
        <v>4.4109999999999996</v>
      </c>
      <c r="H12" s="243"/>
      <c r="I12" s="242"/>
      <c r="J12" s="242"/>
      <c r="K12" s="439"/>
    </row>
    <row r="13" spans="2:11" ht="17.149999999999999" customHeight="1">
      <c r="B13" s="191" t="s">
        <v>125</v>
      </c>
      <c r="C13" s="243">
        <v>757.98299999999995</v>
      </c>
      <c r="D13" s="242">
        <v>762.875</v>
      </c>
      <c r="E13" s="242">
        <v>770.12529940000002</v>
      </c>
      <c r="F13" s="439">
        <v>785.32399999999996</v>
      </c>
      <c r="H13" s="243"/>
      <c r="I13" s="242"/>
      <c r="J13" s="242"/>
      <c r="K13" s="439"/>
    </row>
    <row r="14" spans="2:11" ht="17.149999999999999" customHeight="1">
      <c r="B14" s="191" t="s">
        <v>126</v>
      </c>
      <c r="C14" s="245">
        <v>3561.8119999999999</v>
      </c>
      <c r="D14" s="244">
        <v>3600.788</v>
      </c>
      <c r="E14" s="244">
        <v>3637.9246367999999</v>
      </c>
      <c r="F14" s="440">
        <v>3670.0880000000002</v>
      </c>
      <c r="H14" s="245"/>
      <c r="I14" s="244"/>
      <c r="J14" s="244"/>
      <c r="K14" s="440"/>
    </row>
    <row r="15" spans="2:11" ht="17.149999999999999" customHeight="1">
      <c r="B15" s="191" t="s">
        <v>127</v>
      </c>
      <c r="C15" s="243">
        <v>692.52099999999996</v>
      </c>
      <c r="D15" s="242">
        <v>681.19899999999996</v>
      </c>
      <c r="E15" s="242">
        <v>667.5567423</v>
      </c>
      <c r="F15" s="439">
        <v>660.50199999999995</v>
      </c>
      <c r="H15" s="243"/>
      <c r="I15" s="242"/>
      <c r="J15" s="242"/>
      <c r="K15" s="439"/>
    </row>
    <row r="16" spans="2:11" ht="17.149999999999999" customHeight="1">
      <c r="B16" s="191" t="s">
        <v>128</v>
      </c>
      <c r="C16" s="243">
        <v>21.818999999999999</v>
      </c>
      <c r="D16" s="242">
        <v>21.643999999999998</v>
      </c>
      <c r="E16" s="242">
        <v>21.628449199999999</v>
      </c>
      <c r="F16" s="439">
        <v>21.547999999999998</v>
      </c>
      <c r="H16" s="243"/>
      <c r="I16" s="242"/>
      <c r="J16" s="242"/>
      <c r="K16" s="439"/>
    </row>
    <row r="17" spans="2:11" ht="17.149999999999999" customHeight="1">
      <c r="B17" s="191" t="s">
        <v>129</v>
      </c>
      <c r="C17" s="243">
        <v>36.942999999999998</v>
      </c>
      <c r="D17" s="242">
        <v>36.963999999999999</v>
      </c>
      <c r="E17" s="242">
        <v>36.993467000000003</v>
      </c>
      <c r="F17" s="439">
        <v>37.073999999999998</v>
      </c>
      <c r="H17" s="243"/>
      <c r="I17" s="242"/>
      <c r="J17" s="242"/>
      <c r="K17" s="439"/>
    </row>
    <row r="18" spans="2:11" ht="17.149999999999999" customHeight="1">
      <c r="B18" s="191" t="s">
        <v>130</v>
      </c>
      <c r="C18" s="243">
        <v>3.7759999999999998</v>
      </c>
      <c r="D18" s="242">
        <v>3.7530000000000001</v>
      </c>
      <c r="E18" s="242">
        <v>3.7396178999999998</v>
      </c>
      <c r="F18" s="439">
        <v>3.7349999999999999</v>
      </c>
      <c r="H18" s="243"/>
      <c r="I18" s="242"/>
      <c r="J18" s="242"/>
      <c r="K18" s="439"/>
    </row>
    <row r="19" spans="2:11" ht="17.149999999999999" customHeight="1">
      <c r="B19" s="191" t="s">
        <v>131</v>
      </c>
      <c r="C19" s="243">
        <v>37.268000000000001</v>
      </c>
      <c r="D19" s="242">
        <v>38.188000000000002</v>
      </c>
      <c r="E19" s="242">
        <v>38.712574600000003</v>
      </c>
      <c r="F19" s="439">
        <v>39.383000000000003</v>
      </c>
      <c r="H19" s="243"/>
      <c r="I19" s="242"/>
      <c r="J19" s="242"/>
      <c r="K19" s="439"/>
    </row>
    <row r="20" spans="2:11" ht="17.149999999999999" customHeight="1">
      <c r="B20" s="191" t="s">
        <v>405</v>
      </c>
      <c r="C20" s="245">
        <v>69714.172000000006</v>
      </c>
      <c r="D20" s="244">
        <v>9004.9</v>
      </c>
      <c r="E20" s="244">
        <v>36888.78</v>
      </c>
      <c r="F20" s="440">
        <v>76863.861000000004</v>
      </c>
      <c r="H20" s="245"/>
      <c r="I20" s="244"/>
      <c r="J20" s="244"/>
      <c r="K20" s="440"/>
    </row>
    <row r="21" spans="2:11" ht="6.65" customHeight="1"/>
    <row r="22" spans="2:11" ht="6.65" customHeight="1">
      <c r="B22" s="195"/>
      <c r="C22" s="195"/>
      <c r="D22" s="195"/>
      <c r="E22" s="195"/>
      <c r="F22" s="195"/>
      <c r="G22" s="195"/>
      <c r="H22" s="195"/>
      <c r="I22" s="195"/>
      <c r="J22" s="195"/>
      <c r="K22" s="195"/>
    </row>
    <row r="23" spans="2:11" ht="15" customHeight="1">
      <c r="B23" s="691" t="s">
        <v>132</v>
      </c>
      <c r="C23" s="687"/>
      <c r="D23" s="687"/>
      <c r="E23" s="687"/>
      <c r="F23" s="687"/>
      <c r="G23" s="687"/>
      <c r="H23" s="687"/>
      <c r="I23" s="687"/>
      <c r="J23" s="687"/>
      <c r="K23" s="687"/>
    </row>
    <row r="24" spans="2:11" ht="15" customHeight="1">
      <c r="B24" s="691" t="s">
        <v>133</v>
      </c>
      <c r="C24" s="687"/>
      <c r="D24" s="687"/>
      <c r="E24" s="687"/>
      <c r="F24" s="687"/>
      <c r="G24" s="687"/>
      <c r="H24" s="687"/>
      <c r="I24" s="687"/>
      <c r="J24" s="687"/>
      <c r="K24" s="687"/>
    </row>
    <row r="25" spans="2:11" ht="32.5" customHeight="1">
      <c r="B25" s="691" t="s">
        <v>438</v>
      </c>
      <c r="C25" s="704"/>
      <c r="D25" s="704"/>
      <c r="E25" s="704"/>
      <c r="F25" s="704"/>
      <c r="G25" s="704"/>
      <c r="H25" s="704"/>
      <c r="I25" s="704"/>
      <c r="J25" s="704"/>
      <c r="K25" s="704"/>
    </row>
    <row r="26" spans="2:11" ht="13.15" customHeight="1">
      <c r="B26" s="705"/>
      <c r="C26" s="687"/>
      <c r="D26" s="687"/>
      <c r="E26" s="687"/>
      <c r="F26" s="687"/>
      <c r="G26" s="687"/>
      <c r="H26" s="687"/>
      <c r="I26" s="687"/>
      <c r="J26" s="687"/>
      <c r="K26" s="687"/>
    </row>
    <row r="27" spans="2:11" ht="10.5" customHeight="1">
      <c r="B27" s="687"/>
      <c r="C27" s="687"/>
      <c r="D27" s="687"/>
      <c r="E27" s="687"/>
      <c r="F27" s="687"/>
      <c r="G27" s="687"/>
      <c r="H27" s="687"/>
      <c r="I27" s="687"/>
      <c r="J27" s="687"/>
      <c r="K27" s="687"/>
    </row>
    <row r="28" spans="2:11" ht="15" customHeight="1">
      <c r="B28" s="701" t="s">
        <v>134</v>
      </c>
      <c r="C28" s="687"/>
      <c r="D28" s="687"/>
      <c r="E28" s="687"/>
      <c r="F28" s="687"/>
      <c r="G28" s="687"/>
      <c r="H28" s="687"/>
      <c r="I28" s="687"/>
      <c r="J28" s="687"/>
      <c r="K28" s="687"/>
    </row>
    <row r="29" spans="2:11" ht="17.149999999999999" customHeight="1">
      <c r="B29" s="230"/>
    </row>
    <row r="30" spans="2:11" ht="18.75" customHeight="1">
      <c r="C30" s="686">
        <v>2019</v>
      </c>
      <c r="D30" s="687"/>
      <c r="E30" s="687"/>
      <c r="F30" s="687"/>
      <c r="H30" s="686">
        <v>2020</v>
      </c>
      <c r="I30" s="687"/>
      <c r="J30" s="687"/>
      <c r="K30" s="687"/>
    </row>
    <row r="31" spans="2:11" ht="4.75" customHeight="1"/>
    <row r="32" spans="2:11" ht="18.75" customHeight="1">
      <c r="B32" s="191" t="s">
        <v>120</v>
      </c>
      <c r="C32" s="138" t="s">
        <v>4</v>
      </c>
      <c r="D32" s="137" t="s">
        <v>5</v>
      </c>
      <c r="E32" s="137" t="s">
        <v>6</v>
      </c>
      <c r="F32" s="366" t="s">
        <v>7</v>
      </c>
      <c r="H32" s="138" t="s">
        <v>4</v>
      </c>
      <c r="I32" s="137" t="s">
        <v>5</v>
      </c>
      <c r="J32" s="137" t="s">
        <v>6</v>
      </c>
      <c r="K32" s="366" t="s">
        <v>7</v>
      </c>
    </row>
    <row r="33" spans="2:11" ht="5.15" customHeight="1">
      <c r="C33" s="429"/>
      <c r="F33" s="208"/>
      <c r="H33" s="429"/>
      <c r="K33" s="208"/>
    </row>
    <row r="34" spans="2:11" ht="5.15" customHeight="1">
      <c r="B34" s="195"/>
      <c r="C34" s="195"/>
      <c r="D34" s="195"/>
      <c r="E34" s="195"/>
      <c r="F34" s="367"/>
      <c r="G34" s="195"/>
      <c r="H34" s="195"/>
      <c r="I34" s="195"/>
      <c r="J34" s="195"/>
      <c r="K34" s="367"/>
    </row>
    <row r="35" spans="2:11" ht="17.149999999999999" customHeight="1">
      <c r="B35" s="191" t="s">
        <v>121</v>
      </c>
      <c r="C35" s="247">
        <v>1.123</v>
      </c>
      <c r="D35" s="246">
        <v>1.137</v>
      </c>
      <c r="E35" s="246">
        <v>1.0908504000000001</v>
      </c>
      <c r="F35" s="441">
        <v>1.123</v>
      </c>
      <c r="H35" s="247"/>
      <c r="I35" s="246"/>
      <c r="J35" s="246"/>
      <c r="K35" s="441"/>
    </row>
    <row r="36" spans="2:11" ht="17.149999999999999" customHeight="1">
      <c r="B36" s="191" t="s">
        <v>122</v>
      </c>
      <c r="C36" s="247">
        <v>0.85799999999999998</v>
      </c>
      <c r="D36" s="246">
        <v>0.89600000000000002</v>
      </c>
      <c r="E36" s="246">
        <v>0.88628989999999996</v>
      </c>
      <c r="F36" s="441">
        <v>0.85099999999999998</v>
      </c>
      <c r="H36" s="247"/>
      <c r="I36" s="246"/>
      <c r="J36" s="246"/>
      <c r="K36" s="441"/>
    </row>
    <row r="37" spans="2:11" ht="17.149999999999999" customHeight="1">
      <c r="B37" s="191" t="s">
        <v>135</v>
      </c>
      <c r="C37" s="247">
        <v>48.697000000000003</v>
      </c>
      <c r="D37" s="246">
        <v>48.265000000000001</v>
      </c>
      <c r="E37" s="246">
        <v>62.7864632</v>
      </c>
      <c r="F37" s="441">
        <v>67.259</v>
      </c>
      <c r="H37" s="247"/>
      <c r="I37" s="246"/>
      <c r="J37" s="246"/>
      <c r="K37" s="441"/>
    </row>
    <row r="38" spans="2:11" ht="17.149999999999999" customHeight="1">
      <c r="B38" s="191" t="s">
        <v>136</v>
      </c>
      <c r="C38" s="247">
        <v>4.3769999999999998</v>
      </c>
      <c r="D38" s="246">
        <v>4.3570000000000002</v>
      </c>
      <c r="E38" s="246">
        <v>4.5427289000000002</v>
      </c>
      <c r="F38" s="441">
        <v>4.5259999999999998</v>
      </c>
      <c r="H38" s="247"/>
      <c r="I38" s="246"/>
      <c r="J38" s="246"/>
      <c r="K38" s="441"/>
    </row>
    <row r="39" spans="2:11" ht="17.149999999999999" customHeight="1">
      <c r="B39" s="191" t="s">
        <v>125</v>
      </c>
      <c r="C39" s="247">
        <v>762.16</v>
      </c>
      <c r="D39" s="246">
        <v>772.22500000000002</v>
      </c>
      <c r="E39" s="246">
        <v>794.36950890000003</v>
      </c>
      <c r="F39" s="441">
        <v>840.79499999999996</v>
      </c>
      <c r="H39" s="247"/>
      <c r="I39" s="246"/>
      <c r="J39" s="246"/>
      <c r="K39" s="441"/>
    </row>
    <row r="40" spans="2:11" ht="17.149999999999999" customHeight="1">
      <c r="B40" s="191" t="s">
        <v>126</v>
      </c>
      <c r="C40" s="247">
        <v>3566.0790000000002</v>
      </c>
      <c r="D40" s="246">
        <v>3645.0059999999999</v>
      </c>
      <c r="E40" s="246">
        <v>3793.3820655999998</v>
      </c>
      <c r="F40" s="441">
        <v>3680.056</v>
      </c>
      <c r="H40" s="247"/>
      <c r="I40" s="246"/>
      <c r="J40" s="246"/>
      <c r="K40" s="441"/>
    </row>
    <row r="41" spans="2:11" ht="17.149999999999999" customHeight="1">
      <c r="B41" s="191" t="s">
        <v>127</v>
      </c>
      <c r="C41" s="247">
        <v>678.42600000000004</v>
      </c>
      <c r="D41" s="246">
        <v>665.779</v>
      </c>
      <c r="E41" s="246">
        <v>636.94267520000005</v>
      </c>
      <c r="F41" s="441">
        <v>647.24900000000002</v>
      </c>
      <c r="H41" s="247"/>
      <c r="I41" s="246"/>
      <c r="J41" s="246"/>
      <c r="K41" s="441"/>
    </row>
    <row r="42" spans="2:11" ht="17.149999999999999" customHeight="1">
      <c r="B42" s="191" t="s">
        <v>128</v>
      </c>
      <c r="C42" s="247">
        <v>21.765999999999998</v>
      </c>
      <c r="D42" s="246">
        <v>21.841000000000001</v>
      </c>
      <c r="E42" s="246">
        <v>21.527366700000002</v>
      </c>
      <c r="F42" s="441">
        <v>21.184000000000001</v>
      </c>
      <c r="H42" s="247"/>
      <c r="I42" s="246"/>
      <c r="J42" s="246"/>
      <c r="K42" s="441"/>
    </row>
    <row r="43" spans="2:11" ht="17.149999999999999" customHeight="1">
      <c r="B43" s="191" t="s">
        <v>129</v>
      </c>
      <c r="C43" s="247">
        <v>36.744999999999997</v>
      </c>
      <c r="D43" s="246">
        <v>37.652000000000001</v>
      </c>
      <c r="E43" s="246">
        <v>36.578451600000001</v>
      </c>
      <c r="F43" s="441">
        <v>37.999000000000002</v>
      </c>
      <c r="H43" s="247"/>
      <c r="I43" s="246"/>
      <c r="J43" s="246"/>
      <c r="K43" s="441"/>
    </row>
    <row r="44" spans="2:11" ht="17.149999999999999" customHeight="1">
      <c r="B44" s="191" t="s">
        <v>130</v>
      </c>
      <c r="C44" s="247">
        <v>3.7280000000000002</v>
      </c>
      <c r="D44" s="246">
        <v>3.738</v>
      </c>
      <c r="E44" s="246">
        <v>3.6908949</v>
      </c>
      <c r="F44" s="441">
        <v>3.7210000000000001</v>
      </c>
      <c r="H44" s="247"/>
      <c r="I44" s="246"/>
      <c r="J44" s="246"/>
      <c r="K44" s="441"/>
    </row>
    <row r="45" spans="2:11" ht="17.149999999999999" customHeight="1">
      <c r="B45" s="191" t="s">
        <v>131</v>
      </c>
      <c r="C45" s="247">
        <v>37.610999999999997</v>
      </c>
      <c r="D45" s="246">
        <v>40.003999999999998</v>
      </c>
      <c r="E45" s="246">
        <v>40.2949591</v>
      </c>
      <c r="F45" s="441">
        <v>41.895000000000003</v>
      </c>
      <c r="H45" s="247"/>
      <c r="I45" s="246"/>
      <c r="J45" s="246"/>
      <c r="K45" s="441"/>
    </row>
    <row r="46" spans="2:11" ht="17.149999999999999" customHeight="1">
      <c r="B46" s="191" t="s">
        <v>406</v>
      </c>
      <c r="C46" s="247">
        <v>69714.172000000006</v>
      </c>
      <c r="D46" s="246">
        <v>9004.9</v>
      </c>
      <c r="E46" s="246">
        <v>36888.78</v>
      </c>
      <c r="F46" s="441">
        <v>76863.861000000004</v>
      </c>
      <c r="H46" s="247"/>
      <c r="I46" s="246"/>
      <c r="J46" s="246"/>
      <c r="K46" s="441"/>
    </row>
    <row r="47" spans="2:11" ht="6.65" customHeight="1"/>
    <row r="48" spans="2:11" ht="6.65" customHeight="1">
      <c r="B48" s="195"/>
      <c r="C48" s="195"/>
      <c r="D48" s="195"/>
      <c r="E48" s="195"/>
      <c r="F48" s="195"/>
      <c r="G48" s="195"/>
      <c r="H48" s="195"/>
      <c r="I48" s="195"/>
      <c r="J48" s="195"/>
      <c r="K48" s="195"/>
    </row>
    <row r="49" spans="2:11" ht="15" customHeight="1">
      <c r="B49" s="691" t="s">
        <v>115</v>
      </c>
      <c r="C49" s="687"/>
      <c r="D49" s="687"/>
      <c r="E49" s="687"/>
      <c r="F49" s="687"/>
      <c r="G49" s="687"/>
      <c r="H49" s="687"/>
      <c r="I49" s="687"/>
      <c r="J49" s="687"/>
      <c r="K49" s="687"/>
    </row>
    <row r="50" spans="2:11" ht="15" customHeight="1">
      <c r="B50" s="691" t="s">
        <v>137</v>
      </c>
      <c r="C50" s="687"/>
      <c r="D50" s="687"/>
      <c r="E50" s="687"/>
      <c r="F50" s="687"/>
      <c r="G50" s="687"/>
      <c r="H50" s="687"/>
      <c r="I50" s="687"/>
      <c r="J50" s="687"/>
      <c r="K50" s="687"/>
    </row>
    <row r="51" spans="2:11" ht="15.75" customHeight="1"/>
    <row r="52" spans="2:11" ht="15.75" customHeight="1"/>
    <row r="53" spans="2:11" ht="15.75" customHeight="1"/>
    <row r="54" spans="2:11" ht="15.75" customHeight="1"/>
    <row r="55" spans="2:11" ht="15.75" customHeight="1"/>
    <row r="56" spans="2:11" ht="15.75" customHeight="1"/>
    <row r="57" spans="2:11" ht="15.75" customHeight="1"/>
    <row r="58" spans="2:11" ht="15.75" customHeight="1"/>
    <row r="59" spans="2:11" ht="15.75" customHeight="1"/>
    <row r="60" spans="2:11" ht="15.75" customHeight="1"/>
    <row r="61" spans="2:11" ht="15.75" customHeight="1"/>
    <row r="62" spans="2:11" ht="15.75" customHeight="1"/>
    <row r="63" spans="2:11" ht="17.149999999999999" customHeight="1"/>
    <row r="64" spans="2:11" ht="17.149999999999999" customHeight="1"/>
    <row r="65" ht="17.149999999999999" customHeight="1"/>
    <row r="66" ht="17.149999999999999" customHeight="1"/>
    <row r="67" ht="17.149999999999999" customHeight="1"/>
    <row r="68" ht="17.149999999999999" customHeight="1"/>
    <row r="69" ht="17.149999999999999" customHeight="1"/>
    <row r="70" ht="17.149999999999999" customHeight="1"/>
    <row r="71" ht="17.149999999999999" customHeight="1"/>
    <row r="72" ht="17.149999999999999" customHeight="1"/>
    <row r="73" ht="17.149999999999999" customHeight="1"/>
  </sheetData>
  <mergeCells count="13">
    <mergeCell ref="B50:K50"/>
    <mergeCell ref="B26:K26"/>
    <mergeCell ref="B27:K27"/>
    <mergeCell ref="B28:K28"/>
    <mergeCell ref="C30:F30"/>
    <mergeCell ref="H30:K30"/>
    <mergeCell ref="B49:K49"/>
    <mergeCell ref="B25:K25"/>
    <mergeCell ref="B2:K2"/>
    <mergeCell ref="C4:F4"/>
    <mergeCell ref="H4:K4"/>
    <mergeCell ref="B23:K23"/>
    <mergeCell ref="B24:K24"/>
  </mergeCells>
  <pageMargins left="0.75" right="0.75" top="1" bottom="1" header="0.5" footer="0.5"/>
  <pageSetup paperSize="9" scale="65" orientation="portrait" r:id="rId1"/>
  <customProperties>
    <customPr name="_pios_id" r:id="rId2"/>
    <customPr name="EpmWorksheetKeyString_GUID" r:id="rId3"/>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B1:I55"/>
  <sheetViews>
    <sheetView showGridLines="0" showRuler="0" view="pageBreakPreview" zoomScale="60" zoomScaleNormal="100" workbookViewId="0">
      <selection activeCell="D27" sqref="D27"/>
    </sheetView>
  </sheetViews>
  <sheetFormatPr baseColWidth="10" defaultColWidth="13.453125" defaultRowHeight="12.5"/>
  <cols>
    <col min="1" max="1" width="1.90625" style="190" customWidth="1"/>
    <col min="2" max="2" width="39.453125" style="190" customWidth="1"/>
    <col min="3" max="3" width="19.453125" style="190" customWidth="1"/>
    <col min="4" max="5" width="14.453125" style="190" customWidth="1"/>
    <col min="6" max="6" width="44.453125" style="190" customWidth="1"/>
    <col min="7" max="7" width="18" style="190" customWidth="1"/>
    <col min="8" max="8" width="22.453125" style="190" customWidth="1"/>
    <col min="9" max="9" width="16.453125" style="190" customWidth="1"/>
    <col min="10" max="10" width="1.453125" style="190" customWidth="1"/>
    <col min="11" max="11" width="11.453125" style="190" customWidth="1"/>
    <col min="12" max="16384" width="13.453125" style="190"/>
  </cols>
  <sheetData>
    <row r="1" spans="2:9" ht="17.5" customHeight="1">
      <c r="B1" s="191" t="s">
        <v>0</v>
      </c>
    </row>
    <row r="2" spans="2:9" ht="17.5" customHeight="1">
      <c r="B2" s="191" t="s">
        <v>138</v>
      </c>
    </row>
    <row r="3" spans="2:9" ht="17.5" customHeight="1">
      <c r="B3" s="136" t="s">
        <v>139</v>
      </c>
    </row>
    <row r="4" spans="2:9" ht="17.5" customHeight="1"/>
    <row r="5" spans="2:9" ht="17.5" customHeight="1">
      <c r="C5" s="145" t="s">
        <v>140</v>
      </c>
      <c r="D5" s="145" t="s">
        <v>141</v>
      </c>
      <c r="E5" s="145" t="s">
        <v>142</v>
      </c>
      <c r="F5" s="145" t="s">
        <v>143</v>
      </c>
      <c r="G5" s="145" t="s">
        <v>144</v>
      </c>
      <c r="H5" s="145" t="s">
        <v>145</v>
      </c>
      <c r="I5" s="145" t="s">
        <v>146</v>
      </c>
    </row>
    <row r="6" spans="2:9" ht="3.4" customHeight="1"/>
    <row r="7" spans="2:9" ht="3.4" customHeight="1">
      <c r="B7" s="195"/>
      <c r="C7" s="195"/>
      <c r="D7" s="195"/>
      <c r="E7" s="195"/>
      <c r="F7" s="195"/>
      <c r="G7" s="195"/>
      <c r="H7" s="195"/>
      <c r="I7" s="195"/>
    </row>
    <row r="8" spans="2:9" ht="17.5" customHeight="1">
      <c r="B8" s="139" t="s">
        <v>147</v>
      </c>
    </row>
    <row r="9" spans="2:9" ht="10.4" customHeight="1"/>
    <row r="10" spans="2:9" ht="14.25" customHeight="1">
      <c r="B10" s="191" t="s">
        <v>148</v>
      </c>
      <c r="C10" s="248">
        <v>43501</v>
      </c>
      <c r="D10" s="249">
        <v>1000</v>
      </c>
      <c r="E10" s="137" t="s">
        <v>149</v>
      </c>
      <c r="F10" s="137" t="s">
        <v>150</v>
      </c>
      <c r="G10" s="250">
        <v>1.069E-2</v>
      </c>
      <c r="H10" s="248">
        <v>45327</v>
      </c>
      <c r="I10" s="137" t="s">
        <v>151</v>
      </c>
    </row>
    <row r="11" spans="2:9" ht="22.75" customHeight="1">
      <c r="B11" s="191" t="s">
        <v>152</v>
      </c>
      <c r="C11" s="248">
        <v>43525</v>
      </c>
      <c r="D11" s="249">
        <v>1250</v>
      </c>
      <c r="E11" s="137" t="s">
        <v>153</v>
      </c>
      <c r="F11" s="137" t="s">
        <v>150</v>
      </c>
      <c r="G11" s="250">
        <v>5.5199999999999999E-2</v>
      </c>
      <c r="H11" s="248">
        <v>54483</v>
      </c>
      <c r="I11" s="137" t="s">
        <v>154</v>
      </c>
    </row>
    <row r="12" spans="2:9" ht="17.5" customHeight="1">
      <c r="B12" s="191" t="s">
        <v>155</v>
      </c>
      <c r="C12" s="248">
        <v>43536</v>
      </c>
      <c r="D12" s="249">
        <v>1000</v>
      </c>
      <c r="E12" s="137" t="s">
        <v>149</v>
      </c>
      <c r="F12" s="137" t="s">
        <v>150</v>
      </c>
      <c r="G12" s="250">
        <v>1.788E-2</v>
      </c>
      <c r="H12" s="248">
        <v>47189</v>
      </c>
      <c r="I12" s="137" t="s">
        <v>156</v>
      </c>
    </row>
    <row r="13" spans="2:9" ht="17.5" customHeight="1">
      <c r="B13" s="191" t="s">
        <v>157</v>
      </c>
      <c r="C13" s="248">
        <v>43565</v>
      </c>
      <c r="D13" s="249">
        <v>1700</v>
      </c>
      <c r="E13" s="137" t="s">
        <v>158</v>
      </c>
      <c r="F13" s="137" t="s">
        <v>159</v>
      </c>
      <c r="G13" s="250">
        <v>7.3749999999999996E-2</v>
      </c>
      <c r="H13" s="248">
        <v>46487</v>
      </c>
      <c r="I13" s="137" t="s">
        <v>160</v>
      </c>
    </row>
    <row r="14" spans="2:9" ht="17.5" customHeight="1">
      <c r="B14" s="191" t="s">
        <v>161</v>
      </c>
      <c r="C14" s="248">
        <v>43580</v>
      </c>
      <c r="D14" s="249">
        <v>360</v>
      </c>
      <c r="E14" s="137" t="s">
        <v>149</v>
      </c>
      <c r="F14" s="137" t="s">
        <v>162</v>
      </c>
      <c r="G14" s="137" t="s">
        <v>305</v>
      </c>
      <c r="H14" s="248" t="s">
        <v>306</v>
      </c>
      <c r="I14" s="137"/>
    </row>
    <row r="15" spans="2:9" ht="17.5" customHeight="1">
      <c r="B15" s="191" t="s">
        <v>163</v>
      </c>
      <c r="C15" s="248">
        <v>43614</v>
      </c>
      <c r="D15" s="249">
        <v>347590</v>
      </c>
      <c r="E15" s="137" t="s">
        <v>164</v>
      </c>
      <c r="F15" s="137" t="s">
        <v>165</v>
      </c>
      <c r="G15" s="250">
        <v>6.6500000000000004E-2</v>
      </c>
      <c r="H15" s="248">
        <v>45441</v>
      </c>
      <c r="I15" s="137" t="s">
        <v>166</v>
      </c>
    </row>
    <row r="16" spans="2:9" ht="17.5" customHeight="1">
      <c r="B16" s="191" t="s">
        <v>163</v>
      </c>
      <c r="C16" s="248">
        <v>43614</v>
      </c>
      <c r="D16" s="249">
        <v>152410</v>
      </c>
      <c r="E16" s="137" t="s">
        <v>164</v>
      </c>
      <c r="F16" s="137" t="s">
        <v>165</v>
      </c>
      <c r="G16" s="137" t="s">
        <v>167</v>
      </c>
      <c r="H16" s="248">
        <v>47267</v>
      </c>
      <c r="I16" s="137" t="s">
        <v>168</v>
      </c>
    </row>
    <row r="17" spans="2:9" ht="17.5" customHeight="1">
      <c r="B17" s="191" t="s">
        <v>155</v>
      </c>
      <c r="C17" s="248">
        <v>43647</v>
      </c>
      <c r="D17" s="249">
        <v>500</v>
      </c>
      <c r="E17" s="137" t="s">
        <v>149</v>
      </c>
      <c r="F17" s="137" t="s">
        <v>150</v>
      </c>
      <c r="G17" s="250">
        <v>1.9570000000000001E-2</v>
      </c>
      <c r="H17" s="248">
        <v>50952</v>
      </c>
      <c r="I17" s="137" t="s">
        <v>169</v>
      </c>
    </row>
    <row r="18" spans="2:9" ht="17.5" customHeight="1">
      <c r="B18" s="251" t="s">
        <v>155</v>
      </c>
      <c r="C18" s="252">
        <v>43864</v>
      </c>
      <c r="D18" s="253">
        <v>1000</v>
      </c>
      <c r="E18" s="254" t="s">
        <v>149</v>
      </c>
      <c r="F18" s="254" t="s">
        <v>150</v>
      </c>
      <c r="G18" s="255">
        <v>6.6400000000000001E-3</v>
      </c>
      <c r="H18" s="252">
        <v>47517</v>
      </c>
      <c r="I18" s="254" t="s">
        <v>170</v>
      </c>
    </row>
    <row r="19" spans="2:9" ht="17.5" customHeight="1">
      <c r="B19" s="195"/>
      <c r="C19" s="195"/>
      <c r="D19" s="195"/>
      <c r="E19" s="195"/>
      <c r="F19" s="195"/>
      <c r="G19" s="195"/>
      <c r="H19" s="195"/>
      <c r="I19" s="195"/>
    </row>
    <row r="20" spans="2:9" ht="17.5" customHeight="1"/>
    <row r="21" spans="2:9" ht="17.5" customHeight="1">
      <c r="C21" s="145" t="s">
        <v>140</v>
      </c>
      <c r="D21" s="145" t="s">
        <v>141</v>
      </c>
      <c r="E21" s="145" t="s">
        <v>142</v>
      </c>
      <c r="F21" s="145" t="s">
        <v>143</v>
      </c>
      <c r="G21" s="145" t="s">
        <v>144</v>
      </c>
      <c r="H21" s="145" t="s">
        <v>171</v>
      </c>
      <c r="I21" s="145" t="s">
        <v>146</v>
      </c>
    </row>
    <row r="22" spans="2:9" ht="3.4" customHeight="1"/>
    <row r="23" spans="2:9" ht="3.4" customHeight="1">
      <c r="B23" s="195"/>
      <c r="C23" s="195"/>
      <c r="D23" s="195"/>
      <c r="E23" s="195"/>
      <c r="F23" s="195"/>
      <c r="G23" s="195"/>
      <c r="H23" s="195"/>
      <c r="I23" s="195"/>
    </row>
    <row r="24" spans="2:9" ht="23.25" customHeight="1">
      <c r="B24" s="205" t="s">
        <v>172</v>
      </c>
    </row>
    <row r="25" spans="2:9" ht="10.4" customHeight="1"/>
    <row r="26" spans="2:9" ht="17.5" customHeight="1">
      <c r="B26" s="191" t="s">
        <v>173</v>
      </c>
      <c r="C26" s="248">
        <v>43538</v>
      </c>
      <c r="D26" s="249">
        <v>1300</v>
      </c>
      <c r="E26" s="137" t="s">
        <v>149</v>
      </c>
      <c r="F26" s="137" t="s">
        <v>174</v>
      </c>
      <c r="G26" s="250">
        <v>4.3749999999999997E-2</v>
      </c>
      <c r="H26" s="248">
        <v>45730</v>
      </c>
      <c r="I26" s="137" t="s">
        <v>175</v>
      </c>
    </row>
    <row r="27" spans="2:9" ht="17.5" customHeight="1">
      <c r="B27" s="191" t="s">
        <v>173</v>
      </c>
      <c r="C27" s="248">
        <v>43732</v>
      </c>
      <c r="D27" s="249">
        <v>500</v>
      </c>
      <c r="E27" s="137" t="s">
        <v>149</v>
      </c>
      <c r="F27" s="137" t="s">
        <v>174</v>
      </c>
      <c r="G27" s="250">
        <v>2.8750000000000001E-2</v>
      </c>
      <c r="H27" s="248">
        <v>46654</v>
      </c>
      <c r="I27" s="137" t="s">
        <v>176</v>
      </c>
    </row>
    <row r="28" spans="2:9" ht="14.15" customHeight="1">
      <c r="B28" s="251" t="s">
        <v>173</v>
      </c>
      <c r="C28" s="252">
        <v>43866</v>
      </c>
      <c r="D28" s="253">
        <v>500</v>
      </c>
      <c r="E28" s="254" t="s">
        <v>149</v>
      </c>
      <c r="F28" s="254" t="s">
        <v>174</v>
      </c>
      <c r="G28" s="255">
        <v>2.5010000000000001E-2</v>
      </c>
      <c r="H28" s="252">
        <v>46512</v>
      </c>
      <c r="I28" s="254" t="s">
        <v>177</v>
      </c>
    </row>
    <row r="29" spans="2:9" ht="17.5" customHeight="1">
      <c r="B29" s="195"/>
      <c r="C29" s="195"/>
      <c r="D29" s="195"/>
      <c r="E29" s="195"/>
      <c r="F29" s="195"/>
      <c r="G29" s="195"/>
      <c r="H29" s="195"/>
      <c r="I29" s="195"/>
    </row>
    <row r="30" spans="2:9" ht="17.5" customHeight="1"/>
    <row r="31" spans="2:9" ht="17.5" customHeight="1">
      <c r="C31" s="145" t="s">
        <v>178</v>
      </c>
      <c r="D31" s="145" t="s">
        <v>179</v>
      </c>
      <c r="E31" s="145" t="s">
        <v>142</v>
      </c>
      <c r="F31" s="145" t="s">
        <v>180</v>
      </c>
      <c r="G31" s="145" t="s">
        <v>145</v>
      </c>
    </row>
    <row r="32" spans="2:9" ht="4.75" customHeight="1"/>
    <row r="33" spans="2:7" ht="4.75" customHeight="1">
      <c r="B33" s="195"/>
      <c r="C33" s="195"/>
      <c r="D33" s="195"/>
      <c r="E33" s="195"/>
      <c r="F33" s="195"/>
      <c r="G33" s="195"/>
    </row>
    <row r="34" spans="2:7" ht="17.5" customHeight="1">
      <c r="B34" s="205" t="s">
        <v>181</v>
      </c>
    </row>
    <row r="35" spans="2:7" ht="10.4" customHeight="1"/>
    <row r="36" spans="2:7" ht="15.75" customHeight="1">
      <c r="B36" s="191" t="s">
        <v>182</v>
      </c>
      <c r="C36" s="248">
        <v>43599</v>
      </c>
      <c r="D36" s="249">
        <v>300</v>
      </c>
      <c r="E36" s="137" t="s">
        <v>149</v>
      </c>
      <c r="F36" s="137" t="s">
        <v>183</v>
      </c>
      <c r="G36" s="248" t="s">
        <v>307</v>
      </c>
    </row>
    <row r="37" spans="2:7" ht="15.75" customHeight="1">
      <c r="B37" s="191" t="s">
        <v>182</v>
      </c>
      <c r="C37" s="248">
        <v>43657</v>
      </c>
      <c r="D37" s="249">
        <v>200</v>
      </c>
      <c r="E37" s="137" t="s">
        <v>149</v>
      </c>
      <c r="F37" s="137" t="s">
        <v>183</v>
      </c>
      <c r="G37" s="248" t="s">
        <v>184</v>
      </c>
    </row>
    <row r="38" spans="2:7" ht="15.75" customHeight="1">
      <c r="B38" s="191" t="s">
        <v>182</v>
      </c>
      <c r="C38" s="248">
        <v>43777</v>
      </c>
      <c r="D38" s="249">
        <v>150</v>
      </c>
      <c r="E38" s="137" t="s">
        <v>149</v>
      </c>
      <c r="F38" s="137" t="s">
        <v>183</v>
      </c>
      <c r="G38" s="248" t="s">
        <v>308</v>
      </c>
    </row>
    <row r="39" spans="2:7" ht="15.75" customHeight="1">
      <c r="B39" s="191" t="s">
        <v>182</v>
      </c>
      <c r="C39" s="248">
        <v>43803</v>
      </c>
      <c r="D39" s="249">
        <v>200</v>
      </c>
      <c r="E39" s="137" t="s">
        <v>149</v>
      </c>
      <c r="F39" s="137" t="s">
        <v>183</v>
      </c>
      <c r="G39" s="248" t="s">
        <v>309</v>
      </c>
    </row>
    <row r="40" spans="2:7" ht="15.75" customHeight="1">
      <c r="B40" s="191" t="s">
        <v>185</v>
      </c>
      <c r="C40" s="248">
        <v>43817</v>
      </c>
      <c r="D40" s="249">
        <v>300</v>
      </c>
      <c r="E40" s="137" t="s">
        <v>149</v>
      </c>
      <c r="F40" s="137" t="s">
        <v>186</v>
      </c>
      <c r="G40" s="248" t="s">
        <v>310</v>
      </c>
    </row>
    <row r="41" spans="2:7" ht="15.75" customHeight="1">
      <c r="B41" s="191" t="s">
        <v>187</v>
      </c>
      <c r="C41" s="248">
        <v>43816</v>
      </c>
      <c r="D41" s="249">
        <v>750</v>
      </c>
      <c r="E41" s="137" t="s">
        <v>149</v>
      </c>
      <c r="F41" s="137" t="s">
        <v>186</v>
      </c>
      <c r="G41" s="248" t="s">
        <v>312</v>
      </c>
    </row>
    <row r="42" spans="2:7" ht="15.75" customHeight="1">
      <c r="B42" s="251" t="s">
        <v>188</v>
      </c>
      <c r="C42" s="252">
        <v>43844</v>
      </c>
      <c r="D42" s="253">
        <v>150</v>
      </c>
      <c r="E42" s="254" t="s">
        <v>149</v>
      </c>
      <c r="F42" s="254" t="s">
        <v>186</v>
      </c>
      <c r="G42" s="252" t="s">
        <v>311</v>
      </c>
    </row>
    <row r="43" spans="2:7" ht="17.5" customHeight="1">
      <c r="B43" s="195"/>
      <c r="C43" s="195"/>
      <c r="D43" s="195"/>
      <c r="E43" s="195"/>
      <c r="F43" s="195"/>
      <c r="G43" s="195"/>
    </row>
    <row r="44" spans="2:7" ht="12.75" customHeight="1">
      <c r="B44" s="256" t="s">
        <v>189</v>
      </c>
    </row>
    <row r="45" spans="2:7" ht="12.75" customHeight="1">
      <c r="B45" s="706" t="s">
        <v>190</v>
      </c>
      <c r="C45" s="687"/>
      <c r="D45" s="687"/>
      <c r="E45" s="687"/>
    </row>
    <row r="46" spans="2:7" ht="12.75" customHeight="1">
      <c r="B46" s="706" t="s">
        <v>191</v>
      </c>
      <c r="C46" s="687"/>
      <c r="D46" s="687"/>
    </row>
    <row r="47" spans="2:7" ht="12.75" customHeight="1">
      <c r="B47" s="706" t="s">
        <v>192</v>
      </c>
      <c r="C47" s="687"/>
      <c r="D47" s="687"/>
      <c r="E47" s="687"/>
    </row>
    <row r="48" spans="2:7" ht="17.5" customHeight="1"/>
    <row r="49" ht="17.5" customHeight="1"/>
    <row r="50" ht="15.75" customHeight="1"/>
    <row r="51" ht="15.75" customHeight="1"/>
    <row r="52" ht="15.75" customHeight="1"/>
    <row r="53" ht="15.75" customHeight="1"/>
    <row r="54" ht="15.75" customHeight="1"/>
    <row r="55" ht="15.75" customHeight="1"/>
  </sheetData>
  <mergeCells count="3">
    <mergeCell ref="B45:E45"/>
    <mergeCell ref="B46:D46"/>
    <mergeCell ref="B47:E47"/>
  </mergeCells>
  <pageMargins left="0.75" right="0.75" top="1" bottom="1" header="0.5" footer="0.5"/>
  <pageSetup paperSize="9" scale="46" orientation="landscape" r:id="rId1"/>
  <customProperties>
    <customPr name="_pios_id" r:id="rId2"/>
    <customPr name="EpmWorksheetKeyString_GUID" r:id="rId3"/>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B1:J44"/>
  <sheetViews>
    <sheetView showGridLines="0" showRuler="0" view="pageBreakPreview" zoomScale="60" zoomScaleNormal="90" workbookViewId="0">
      <selection activeCell="C2" sqref="C2"/>
    </sheetView>
  </sheetViews>
  <sheetFormatPr baseColWidth="10" defaultColWidth="13.453125" defaultRowHeight="12.5"/>
  <cols>
    <col min="1" max="1" width="1.90625" style="190" customWidth="1"/>
    <col min="2" max="2" width="76.453125" style="190" customWidth="1"/>
    <col min="3" max="3" width="23.453125" style="190" customWidth="1"/>
    <col min="4" max="4" width="1.90625" style="190" customWidth="1"/>
    <col min="5" max="16384" width="13.453125" style="190"/>
  </cols>
  <sheetData>
    <row r="1" spans="2:10" ht="15" customHeight="1">
      <c r="B1" s="191" t="s">
        <v>0</v>
      </c>
    </row>
    <row r="2" spans="2:10" ht="15" customHeight="1">
      <c r="B2" s="191" t="s">
        <v>199</v>
      </c>
    </row>
    <row r="3" spans="2:10" ht="15" customHeight="1">
      <c r="B3" s="136" t="s">
        <v>18</v>
      </c>
    </row>
    <row r="4" spans="2:10" ht="15" customHeight="1"/>
    <row r="5" spans="2:10" ht="15" customHeight="1">
      <c r="C5" s="145" t="s">
        <v>200</v>
      </c>
    </row>
    <row r="6" spans="2:10" ht="9.25" customHeight="1">
      <c r="B6" s="707" t="s">
        <v>193</v>
      </c>
    </row>
    <row r="7" spans="2:10" ht="15" customHeight="1">
      <c r="B7" s="687"/>
      <c r="C7" s="138" t="s">
        <v>23</v>
      </c>
    </row>
    <row r="8" spans="2:10" ht="15" customHeight="1">
      <c r="B8" s="687"/>
    </row>
    <row r="9" spans="2:10" ht="15" customHeight="1">
      <c r="B9" s="195"/>
      <c r="C9" s="195"/>
    </row>
    <row r="10" spans="2:10" ht="14.25" customHeight="1">
      <c r="B10" s="226" t="s">
        <v>0</v>
      </c>
      <c r="C10" s="257"/>
    </row>
    <row r="11" spans="2:10" ht="22.75" customHeight="1">
      <c r="B11" s="139" t="s">
        <v>194</v>
      </c>
      <c r="C11" s="482">
        <v>48422293.0277768</v>
      </c>
      <c r="I11" s="541"/>
      <c r="J11" s="541"/>
    </row>
    <row r="12" spans="2:10" ht="15" customHeight="1">
      <c r="B12" s="251" t="s">
        <v>195</v>
      </c>
      <c r="C12" s="483">
        <f>-547.1191462714</f>
        <v>-547.11914627140004</v>
      </c>
      <c r="I12" s="541"/>
      <c r="J12" s="541"/>
    </row>
    <row r="13" spans="2:10" ht="15" customHeight="1">
      <c r="B13" s="258" t="s">
        <v>196</v>
      </c>
      <c r="C13" s="484">
        <v>47875.173881505398</v>
      </c>
      <c r="I13" s="541"/>
      <c r="J13" s="541"/>
    </row>
    <row r="14" spans="2:10" ht="15.75" customHeight="1">
      <c r="B14" s="195"/>
      <c r="C14" s="195"/>
      <c r="I14" s="541"/>
      <c r="J14" s="541"/>
    </row>
    <row r="15" spans="2:10" ht="15.75" customHeight="1">
      <c r="C15" s="145" t="s">
        <v>200</v>
      </c>
      <c r="I15" s="542"/>
      <c r="J15" s="541"/>
    </row>
    <row r="16" spans="2:10" ht="10.4" customHeight="1">
      <c r="B16" s="707" t="s">
        <v>118</v>
      </c>
      <c r="I16" s="543"/>
      <c r="J16" s="541"/>
    </row>
    <row r="17" spans="2:10" ht="15" customHeight="1">
      <c r="B17" s="687"/>
      <c r="C17" s="138" t="s">
        <v>23</v>
      </c>
      <c r="I17" s="543"/>
      <c r="J17" s="541"/>
    </row>
    <row r="18" spans="2:10" ht="15.75" customHeight="1">
      <c r="B18" s="687"/>
      <c r="I18" s="542"/>
      <c r="J18" s="541"/>
    </row>
    <row r="19" spans="2:10" ht="15.75" customHeight="1">
      <c r="B19" s="195"/>
      <c r="C19" s="195"/>
      <c r="I19" s="541"/>
      <c r="J19" s="541"/>
    </row>
    <row r="20" spans="2:10" ht="15.75" customHeight="1">
      <c r="B20" s="226" t="s">
        <v>0</v>
      </c>
      <c r="I20" s="541"/>
      <c r="J20" s="541"/>
    </row>
    <row r="21" spans="2:10" ht="15" customHeight="1">
      <c r="B21" s="139" t="s">
        <v>194</v>
      </c>
      <c r="C21" s="141">
        <v>15118.976218645201</v>
      </c>
    </row>
    <row r="22" spans="2:10" ht="15" customHeight="1">
      <c r="B22" s="191" t="s">
        <v>197</v>
      </c>
      <c r="C22" s="143">
        <v>2190.4963199588501</v>
      </c>
    </row>
    <row r="23" spans="2:10" ht="15.75" customHeight="1">
      <c r="B23" s="191" t="s">
        <v>195</v>
      </c>
      <c r="C23" s="143">
        <v>-224.21517154759999</v>
      </c>
    </row>
    <row r="24" spans="2:10" s="511" customFormat="1" ht="15.75" customHeight="1">
      <c r="B24" s="512" t="s">
        <v>408</v>
      </c>
      <c r="C24" s="143">
        <v>-768.09415269285796</v>
      </c>
    </row>
    <row r="25" spans="2:10" s="493" customFormat="1" ht="15.75" customHeight="1">
      <c r="B25" s="494" t="s">
        <v>50</v>
      </c>
      <c r="C25" s="143">
        <v>444.76637863330825</v>
      </c>
    </row>
    <row r="26" spans="2:10" ht="15.75" customHeight="1">
      <c r="B26" s="258" t="s">
        <v>198</v>
      </c>
      <c r="C26" s="484">
        <v>16761.929592996901</v>
      </c>
    </row>
    <row r="27" spans="2:10" ht="15.75" customHeight="1">
      <c r="B27" s="195"/>
      <c r="C27" s="195"/>
    </row>
    <row r="28" spans="2:10" ht="15.75" customHeight="1">
      <c r="C28" s="145" t="s">
        <v>200</v>
      </c>
    </row>
    <row r="29" spans="2:10" ht="10.4" customHeight="1">
      <c r="B29" s="707" t="s">
        <v>201</v>
      </c>
      <c r="C29" s="259"/>
    </row>
    <row r="30" spans="2:10" ht="15" customHeight="1">
      <c r="B30" s="707"/>
      <c r="C30" s="138" t="s">
        <v>23</v>
      </c>
    </row>
    <row r="31" spans="2:10" ht="10.4" customHeight="1">
      <c r="B31" s="708"/>
      <c r="C31" s="260"/>
    </row>
    <row r="32" spans="2:10" ht="15.75" customHeight="1">
      <c r="B32" s="261"/>
      <c r="C32" s="262"/>
    </row>
    <row r="33" spans="2:3" ht="15.75" customHeight="1">
      <c r="B33" s="226" t="s">
        <v>0</v>
      </c>
      <c r="C33" s="263"/>
    </row>
    <row r="34" spans="2:3" ht="15.75" customHeight="1">
      <c r="B34" s="139" t="s">
        <v>202</v>
      </c>
      <c r="C34" s="141">
        <v>8783.9215549249002</v>
      </c>
    </row>
    <row r="35" spans="2:3" ht="15.75" customHeight="1">
      <c r="B35" s="191" t="s">
        <v>195</v>
      </c>
      <c r="C35" s="143">
        <v>-65.395217757799998</v>
      </c>
    </row>
    <row r="36" spans="2:3" ht="15.75" customHeight="1">
      <c r="B36" s="251" t="s">
        <v>63</v>
      </c>
      <c r="C36" s="483">
        <v>-1483.0683010952</v>
      </c>
    </row>
    <row r="37" spans="2:3" ht="15.75" customHeight="1">
      <c r="B37" s="258" t="s">
        <v>203</v>
      </c>
      <c r="C37" s="484">
        <v>7235.4581254293998</v>
      </c>
    </row>
    <row r="38" spans="2:3" ht="15" customHeight="1">
      <c r="B38" s="203"/>
      <c r="C38" s="203"/>
    </row>
    <row r="39" spans="2:3" ht="15" customHeight="1">
      <c r="B39" s="258" t="s">
        <v>204</v>
      </c>
      <c r="C39" s="485">
        <v>0.198985626478271</v>
      </c>
    </row>
    <row r="40" spans="2:3" ht="6" customHeight="1">
      <c r="B40" s="195"/>
      <c r="C40" s="195"/>
    </row>
    <row r="41" spans="2:3" ht="15" customHeight="1">
      <c r="B41" s="705" t="s">
        <v>45</v>
      </c>
      <c r="C41" s="687"/>
    </row>
    <row r="42" spans="2:3" ht="15" customHeight="1">
      <c r="B42" s="264" t="s">
        <v>205</v>
      </c>
    </row>
    <row r="43" spans="2:3" ht="56.9" customHeight="1">
      <c r="B43" s="705" t="s">
        <v>441</v>
      </c>
      <c r="C43" s="687"/>
    </row>
    <row r="44" spans="2:3" ht="15" customHeight="1">
      <c r="B44" s="687"/>
      <c r="C44" s="687"/>
    </row>
  </sheetData>
  <mergeCells count="6">
    <mergeCell ref="B44:C44"/>
    <mergeCell ref="B6:B8"/>
    <mergeCell ref="B16:B18"/>
    <mergeCell ref="B29:B31"/>
    <mergeCell ref="B41:C41"/>
    <mergeCell ref="B43:C43"/>
  </mergeCells>
  <pageMargins left="0.75" right="0.75" top="1" bottom="1" header="0.5" footer="0.5"/>
  <pageSetup paperSize="9" scale="86" orientation="portrait" r:id="rId1"/>
  <customProperties>
    <customPr name="_pios_id" r:id="rId2"/>
    <customPr name="EpmWorksheetKeyString_GUID" r:id="rId3"/>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B1:O29"/>
  <sheetViews>
    <sheetView showGridLines="0" showRuler="0" topLeftCell="A13" zoomScaleNormal="100" workbookViewId="0">
      <selection activeCell="J10" sqref="J10"/>
    </sheetView>
  </sheetViews>
  <sheetFormatPr baseColWidth="10" defaultColWidth="13.453125" defaultRowHeight="12.5"/>
  <cols>
    <col min="1" max="1" width="1.90625" style="551" customWidth="1"/>
    <col min="2" max="2" width="40.08984375" style="551" customWidth="1"/>
    <col min="3" max="3" width="0.453125" style="551" customWidth="1"/>
    <col min="4" max="8" width="9.90625" style="551" customWidth="1"/>
    <col min="9" max="9" width="4.453125" style="551" customWidth="1"/>
    <col min="10" max="10" width="9.90625" style="551" customWidth="1"/>
    <col min="11" max="14" width="9.08984375" style="551" customWidth="1"/>
    <col min="15" max="16384" width="13.453125" style="551"/>
  </cols>
  <sheetData>
    <row r="1" spans="2:15" ht="17.149999999999999" customHeight="1">
      <c r="B1" s="427" t="s">
        <v>206</v>
      </c>
    </row>
    <row r="2" spans="2:15" ht="15" customHeight="1">
      <c r="B2" s="427" t="s">
        <v>17</v>
      </c>
    </row>
    <row r="3" spans="2:15" ht="15" customHeight="1">
      <c r="B3" s="552" t="s">
        <v>18</v>
      </c>
      <c r="H3" s="396"/>
    </row>
    <row r="4" spans="2:15" ht="18.75" customHeight="1">
      <c r="D4" s="709">
        <v>2019</v>
      </c>
      <c r="E4" s="709"/>
      <c r="F4" s="709"/>
      <c r="G4" s="709"/>
      <c r="H4" s="709"/>
      <c r="J4" s="709">
        <v>2020</v>
      </c>
      <c r="K4" s="709"/>
      <c r="L4" s="709"/>
      <c r="M4" s="709"/>
      <c r="N4" s="709"/>
    </row>
    <row r="5" spans="2:15" ht="4.75" customHeight="1">
      <c r="H5" s="636"/>
      <c r="J5" s="588"/>
      <c r="K5" s="588"/>
      <c r="L5" s="588"/>
      <c r="M5" s="588"/>
      <c r="N5" s="588"/>
    </row>
    <row r="6" spans="2:15" ht="18.75" customHeight="1">
      <c r="D6" s="339" t="s">
        <v>19</v>
      </c>
      <c r="E6" s="557" t="s">
        <v>20</v>
      </c>
      <c r="F6" s="557" t="s">
        <v>207</v>
      </c>
      <c r="G6" s="557" t="s">
        <v>22</v>
      </c>
      <c r="H6" s="641" t="s">
        <v>23</v>
      </c>
      <c r="J6" s="339" t="s">
        <v>19</v>
      </c>
      <c r="K6" s="557" t="s">
        <v>20</v>
      </c>
      <c r="L6" s="557" t="s">
        <v>21</v>
      </c>
      <c r="M6" s="557" t="s">
        <v>22</v>
      </c>
      <c r="N6" s="557" t="s">
        <v>23</v>
      </c>
    </row>
    <row r="7" spans="2:15" ht="5.15" customHeight="1">
      <c r="D7" s="558"/>
      <c r="E7" s="559"/>
      <c r="F7" s="559"/>
      <c r="G7" s="559"/>
      <c r="H7" s="636"/>
      <c r="J7" s="558"/>
      <c r="K7" s="559"/>
      <c r="L7" s="559"/>
      <c r="M7" s="559"/>
      <c r="N7" s="559"/>
    </row>
    <row r="8" spans="2:15" ht="5.15" customHeight="1">
      <c r="B8" s="341"/>
      <c r="C8" s="341"/>
      <c r="D8" s="341"/>
      <c r="E8" s="341"/>
      <c r="F8" s="341"/>
      <c r="G8" s="341"/>
      <c r="H8" s="637"/>
      <c r="I8" s="341"/>
      <c r="J8" s="341"/>
      <c r="K8" s="341"/>
      <c r="L8" s="560"/>
      <c r="M8" s="560"/>
      <c r="N8" s="560"/>
    </row>
    <row r="9" spans="2:15" ht="17.149999999999999" customHeight="1">
      <c r="B9" s="561" t="s">
        <v>24</v>
      </c>
      <c r="D9" s="345">
        <v>3126.1549999999993</v>
      </c>
      <c r="E9" s="389">
        <v>3194.3710000000024</v>
      </c>
      <c r="F9" s="389">
        <v>3242.2109999999975</v>
      </c>
      <c r="G9" s="389">
        <v>3287.4169999999995</v>
      </c>
      <c r="H9" s="638">
        <f>+SUM(D9:G9)</f>
        <v>12850.153999999999</v>
      </c>
      <c r="I9" s="581"/>
      <c r="J9" s="345"/>
      <c r="K9" s="389"/>
      <c r="L9" s="389"/>
      <c r="M9" s="389"/>
      <c r="N9" s="389"/>
      <c r="O9" s="654"/>
    </row>
    <row r="10" spans="2:15" ht="14.5" customHeight="1">
      <c r="B10" s="562" t="s">
        <v>376</v>
      </c>
      <c r="D10" s="347">
        <v>75.654999999999987</v>
      </c>
      <c r="E10" s="391">
        <v>88.791000000000011</v>
      </c>
      <c r="F10" s="391">
        <v>97.923000000000087</v>
      </c>
      <c r="G10" s="391">
        <v>110.31099999999986</v>
      </c>
      <c r="H10" s="639">
        <f t="shared" ref="H10:H14" si="0">+SUM(D10:G10)</f>
        <v>372.67999999999995</v>
      </c>
      <c r="J10" s="347"/>
      <c r="K10" s="391"/>
      <c r="L10" s="391"/>
      <c r="M10" s="391"/>
      <c r="N10" s="391"/>
      <c r="O10" s="654"/>
    </row>
    <row r="11" spans="2:15" ht="13">
      <c r="B11" s="561" t="s">
        <v>375</v>
      </c>
      <c r="D11" s="345">
        <f>+D9-D10</f>
        <v>3050.4999999999991</v>
      </c>
      <c r="E11" s="389">
        <f t="shared" ref="E11:F11" si="1">+E9-E10</f>
        <v>3105.5800000000022</v>
      </c>
      <c r="F11" s="389">
        <f t="shared" si="1"/>
        <v>3144.2879999999973</v>
      </c>
      <c r="G11" s="389">
        <v>3177.1059999999998</v>
      </c>
      <c r="H11" s="389">
        <v>12477.473999999998</v>
      </c>
      <c r="J11" s="347"/>
      <c r="K11" s="389"/>
      <c r="L11" s="389"/>
      <c r="M11" s="389"/>
      <c r="N11" s="389"/>
      <c r="O11" s="654"/>
    </row>
    <row r="12" spans="2:15" ht="17.149999999999999" customHeight="1">
      <c r="B12" s="562" t="s">
        <v>374</v>
      </c>
      <c r="D12" s="347">
        <v>2565.79919943198</v>
      </c>
      <c r="E12" s="391">
        <v>2579.1115744792351</v>
      </c>
      <c r="F12" s="391">
        <v>2572.8546028038954</v>
      </c>
      <c r="G12" s="391">
        <v>2597.9639735410888</v>
      </c>
      <c r="H12" s="391">
        <v>10315.729350256199</v>
      </c>
      <c r="J12" s="347"/>
      <c r="K12" s="391"/>
      <c r="L12" s="391"/>
      <c r="M12" s="391"/>
      <c r="N12" s="391"/>
      <c r="O12" s="654"/>
    </row>
    <row r="13" spans="2:15" ht="17.149999999999999" customHeight="1">
      <c r="B13" s="562" t="s">
        <v>443</v>
      </c>
      <c r="D13" s="347">
        <v>484.77783074526729</v>
      </c>
      <c r="E13" s="391">
        <v>526.44143050076502</v>
      </c>
      <c r="F13" s="391">
        <v>571.40774424352333</v>
      </c>
      <c r="G13" s="391">
        <v>579.14375086425378</v>
      </c>
      <c r="H13" s="391">
        <v>2161.7707563538097</v>
      </c>
      <c r="J13" s="347"/>
      <c r="K13" s="391"/>
      <c r="L13" s="391"/>
      <c r="M13" s="391"/>
      <c r="N13" s="391"/>
      <c r="O13" s="654"/>
    </row>
    <row r="14" spans="2:15" ht="17.149999999999999" customHeight="1">
      <c r="B14" s="344" t="s">
        <v>33</v>
      </c>
      <c r="D14" s="345">
        <f>1355.407</f>
        <v>1355.4069999999999</v>
      </c>
      <c r="E14" s="389">
        <v>1329.4099999999999</v>
      </c>
      <c r="F14" s="389">
        <v>-343.6599999999994</v>
      </c>
      <c r="G14" s="389">
        <v>1377.6740000000013</v>
      </c>
      <c r="H14" s="638">
        <f t="shared" si="0"/>
        <v>3718.8310000000019</v>
      </c>
      <c r="J14" s="345"/>
      <c r="K14" s="389"/>
      <c r="L14" s="389"/>
      <c r="M14" s="389"/>
      <c r="N14" s="389"/>
      <c r="O14" s="654"/>
    </row>
    <row r="15" spans="2:15" ht="17.149999999999999" customHeight="1">
      <c r="B15" s="392" t="s">
        <v>34</v>
      </c>
      <c r="D15" s="395">
        <f>+D14/D9</f>
        <v>0.43356999253076073</v>
      </c>
      <c r="E15" s="394">
        <f t="shared" ref="E15:G15" si="2">+E14/E9</f>
        <v>0.41617269878796137</v>
      </c>
      <c r="F15" s="394">
        <f t="shared" si="2"/>
        <v>-0.10599556907307997</v>
      </c>
      <c r="G15" s="394">
        <f t="shared" si="2"/>
        <v>0.41907491504728533</v>
      </c>
      <c r="H15" s="640">
        <f>+H14/H9</f>
        <v>0.28939972236908618</v>
      </c>
      <c r="J15" s="395"/>
      <c r="K15" s="394"/>
      <c r="L15" s="394"/>
      <c r="M15" s="394"/>
      <c r="N15" s="394"/>
      <c r="O15" s="654"/>
    </row>
    <row r="16" spans="2:15" ht="17.149999999999999" customHeight="1">
      <c r="B16" s="344" t="s">
        <v>209</v>
      </c>
      <c r="D16" s="345">
        <v>380.46600000000001</v>
      </c>
      <c r="E16" s="389">
        <v>438.63726436000013</v>
      </c>
      <c r="F16" s="389">
        <v>386.26773563999996</v>
      </c>
      <c r="G16" s="389">
        <v>461.94100000000026</v>
      </c>
      <c r="H16" s="638">
        <v>1667.3120000000004</v>
      </c>
      <c r="J16" s="345"/>
      <c r="K16" s="389"/>
      <c r="L16" s="389"/>
      <c r="M16" s="389"/>
      <c r="N16" s="389"/>
      <c r="O16" s="654"/>
    </row>
    <row r="17" spans="2:15" ht="17.149999999999999" customHeight="1">
      <c r="B17" s="426" t="s">
        <v>63</v>
      </c>
      <c r="D17" s="347">
        <v>0</v>
      </c>
      <c r="E17" s="391">
        <v>0</v>
      </c>
      <c r="F17" s="391">
        <v>0</v>
      </c>
      <c r="G17" s="391">
        <v>6.5582757300000001</v>
      </c>
      <c r="H17" s="639">
        <v>6.5582757300000001</v>
      </c>
      <c r="J17" s="347"/>
      <c r="K17" s="391"/>
      <c r="L17" s="391"/>
      <c r="M17" s="391"/>
      <c r="N17" s="391"/>
      <c r="O17" s="654"/>
    </row>
    <row r="18" spans="2:15" ht="17.149999999999999" customHeight="1">
      <c r="B18" s="344" t="s">
        <v>210</v>
      </c>
      <c r="D18" s="345">
        <v>974.94099999999992</v>
      </c>
      <c r="E18" s="389">
        <v>890.77273563999972</v>
      </c>
      <c r="F18" s="389">
        <v>-729.92773563999936</v>
      </c>
      <c r="G18" s="389">
        <v>915.73300000000108</v>
      </c>
      <c r="H18" s="638">
        <v>2051.5190000000011</v>
      </c>
      <c r="J18" s="345"/>
      <c r="K18" s="389"/>
      <c r="L18" s="389"/>
      <c r="M18" s="389"/>
      <c r="N18" s="389"/>
      <c r="O18" s="654"/>
    </row>
    <row r="19" spans="2:15" ht="6.65" customHeight="1">
      <c r="C19" s="588"/>
      <c r="D19" s="588"/>
      <c r="E19" s="588"/>
      <c r="F19" s="588"/>
      <c r="G19" s="588"/>
      <c r="H19" s="636"/>
      <c r="I19" s="588"/>
      <c r="J19" s="588"/>
      <c r="K19" s="588"/>
      <c r="L19" s="559"/>
      <c r="M19" s="559"/>
      <c r="N19" s="559"/>
      <c r="O19" s="654"/>
    </row>
    <row r="20" spans="2:15" ht="6.65" customHeight="1">
      <c r="B20" s="341"/>
      <c r="C20" s="341"/>
      <c r="D20" s="341"/>
      <c r="E20" s="560"/>
      <c r="F20" s="560"/>
      <c r="G20" s="560"/>
      <c r="H20" s="560"/>
      <c r="I20" s="341"/>
      <c r="J20" s="341"/>
      <c r="K20" s="341"/>
      <c r="L20" s="341"/>
      <c r="M20" s="341"/>
      <c r="N20" s="341"/>
    </row>
    <row r="21" spans="2:15" ht="15" customHeight="1">
      <c r="B21" s="710" t="s">
        <v>45</v>
      </c>
      <c r="C21" s="711"/>
      <c r="D21" s="711"/>
      <c r="E21" s="711"/>
      <c r="F21" s="711"/>
      <c r="G21" s="711"/>
      <c r="H21" s="711"/>
      <c r="I21" s="711"/>
    </row>
    <row r="22" spans="2:15" ht="15" customHeight="1">
      <c r="B22" s="563" t="s">
        <v>448</v>
      </c>
      <c r="C22" s="559"/>
      <c r="D22" s="559"/>
      <c r="E22" s="559"/>
      <c r="F22" s="559"/>
      <c r="G22" s="559"/>
      <c r="H22" s="559"/>
      <c r="I22" s="559"/>
    </row>
    <row r="23" spans="2:15" ht="14.25" customHeight="1">
      <c r="B23" s="712" t="s">
        <v>211</v>
      </c>
      <c r="C23" s="711"/>
      <c r="D23" s="711"/>
      <c r="E23" s="711"/>
      <c r="F23" s="711"/>
      <c r="G23" s="711"/>
      <c r="H23" s="711"/>
      <c r="I23" s="711"/>
    </row>
    <row r="24" spans="2:15" ht="14.25" customHeight="1">
      <c r="B24" s="713"/>
      <c r="C24" s="714"/>
      <c r="D24" s="714"/>
      <c r="E24" s="714"/>
      <c r="F24" s="714"/>
      <c r="G24" s="714"/>
      <c r="H24" s="714"/>
      <c r="I24" s="714"/>
    </row>
    <row r="25" spans="2:15" ht="12.75" customHeight="1"/>
    <row r="26" spans="2:15" ht="15" customHeight="1">
      <c r="D26" s="564"/>
      <c r="E26" s="564"/>
      <c r="F26" s="564"/>
      <c r="G26" s="564"/>
      <c r="H26" s="564"/>
    </row>
    <row r="27" spans="2:15" ht="15" customHeight="1"/>
    <row r="28" spans="2:15" ht="15" customHeight="1"/>
    <row r="29" spans="2:15" ht="15" customHeight="1"/>
  </sheetData>
  <mergeCells count="5">
    <mergeCell ref="D4:H4"/>
    <mergeCell ref="B21:I21"/>
    <mergeCell ref="B23:I23"/>
    <mergeCell ref="B24:I24"/>
    <mergeCell ref="J4:N4"/>
  </mergeCells>
  <pageMargins left="0.75" right="0.75" top="1" bottom="1" header="0.5" footer="0.5"/>
  <pageSetup paperSize="9" scale="61" orientation="landscape" r:id="rId1"/>
  <customProperties>
    <customPr name="EpmWorksheetKeyString_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4"/>
    <pageSetUpPr fitToPage="1"/>
  </sheetPr>
  <dimension ref="B1:K34"/>
  <sheetViews>
    <sheetView showGridLines="0" tabSelected="1" view="pageBreakPreview" topLeftCell="A13" zoomScale="70" zoomScaleNormal="90" zoomScaleSheetLayoutView="70" workbookViewId="0">
      <selection activeCell="I35" sqref="I34:I35"/>
    </sheetView>
  </sheetViews>
  <sheetFormatPr baseColWidth="10" defaultColWidth="13.453125" defaultRowHeight="13"/>
  <cols>
    <col min="1" max="1" width="4" style="276" customWidth="1"/>
    <col min="2" max="2" width="40.453125" style="276" customWidth="1"/>
    <col min="3" max="6" width="10.453125" style="276" customWidth="1"/>
    <col min="7" max="7" width="4.453125" style="276" customWidth="1"/>
    <col min="8" max="8" width="9.453125" style="276" customWidth="1"/>
    <col min="9" max="9" width="13.453125" style="276"/>
    <col min="10" max="10" width="12.90625" style="276" customWidth="1"/>
    <col min="11" max="11" width="10.453125" style="276" customWidth="1"/>
    <col min="12" max="16384" width="13.453125" style="276"/>
  </cols>
  <sheetData>
    <row r="1" spans="2:11" s="273" customFormat="1" ht="13.75" customHeight="1">
      <c r="B1" s="272" t="s">
        <v>206</v>
      </c>
    </row>
    <row r="2" spans="2:11" s="273" customFormat="1" ht="14.15" customHeight="1">
      <c r="B2" s="272" t="s">
        <v>1</v>
      </c>
    </row>
    <row r="3" spans="2:11" s="284" customFormat="1" ht="15" customHeight="1">
      <c r="B3" s="274" t="s">
        <v>212</v>
      </c>
      <c r="C3" s="715">
        <v>2019</v>
      </c>
      <c r="D3" s="715"/>
      <c r="E3" s="715"/>
      <c r="F3" s="715"/>
      <c r="G3" s="283"/>
      <c r="H3" s="715">
        <v>2020</v>
      </c>
      <c r="I3" s="715"/>
      <c r="J3" s="715"/>
      <c r="K3" s="715"/>
    </row>
    <row r="4" spans="2:11" s="188" customFormat="1" ht="4.75" customHeight="1">
      <c r="B4" s="285"/>
      <c r="C4" s="275"/>
      <c r="D4" s="275"/>
      <c r="E4" s="275"/>
      <c r="F4" s="275"/>
      <c r="G4" s="283"/>
      <c r="H4" s="275"/>
      <c r="I4" s="275"/>
      <c r="J4" s="275"/>
      <c r="K4" s="275"/>
    </row>
    <row r="5" spans="2:11" s="286" customFormat="1" ht="13.75" customHeight="1">
      <c r="B5" s="219"/>
      <c r="C5" s="597" t="s">
        <v>4</v>
      </c>
      <c r="D5" s="598" t="s">
        <v>5</v>
      </c>
      <c r="E5" s="598" t="s">
        <v>6</v>
      </c>
      <c r="F5" s="598" t="s">
        <v>7</v>
      </c>
      <c r="G5" s="599"/>
      <c r="H5" s="597" t="s">
        <v>4</v>
      </c>
      <c r="I5" s="598" t="s">
        <v>5</v>
      </c>
      <c r="J5" s="598" t="s">
        <v>6</v>
      </c>
      <c r="K5" s="598" t="s">
        <v>7</v>
      </c>
    </row>
    <row r="6" spans="2:11" s="286" customFormat="1" ht="5.25" customHeight="1">
      <c r="B6" s="279"/>
      <c r="C6" s="566"/>
      <c r="D6" s="287"/>
      <c r="E6" s="287"/>
      <c r="F6" s="287"/>
      <c r="G6" s="283"/>
      <c r="H6" s="566"/>
      <c r="I6" s="287"/>
      <c r="J6" s="287"/>
      <c r="K6" s="287"/>
    </row>
    <row r="7" spans="2:11" s="289" customFormat="1" ht="14.5" customHeight="1">
      <c r="B7" s="567" t="s">
        <v>349</v>
      </c>
      <c r="C7" s="487">
        <v>37847.768000000004</v>
      </c>
      <c r="D7" s="280">
        <v>38047.125</v>
      </c>
      <c r="E7" s="280">
        <v>38020.745000000003</v>
      </c>
      <c r="F7" s="280">
        <v>38049.491000000002</v>
      </c>
      <c r="G7" s="283"/>
      <c r="H7" s="487"/>
      <c r="I7" s="280"/>
      <c r="J7" s="280"/>
      <c r="K7" s="280"/>
    </row>
    <row r="8" spans="2:11" s="289" customFormat="1" ht="14.5" customHeight="1">
      <c r="B8" s="568" t="s">
        <v>449</v>
      </c>
      <c r="C8" s="288">
        <v>9220.7309999999998</v>
      </c>
      <c r="D8" s="281">
        <v>9161.4009999999998</v>
      </c>
      <c r="E8" s="281">
        <v>9092.4879999999994</v>
      </c>
      <c r="F8" s="281">
        <v>9024.0930000000008</v>
      </c>
      <c r="G8" s="283"/>
      <c r="H8" s="288"/>
      <c r="I8" s="281"/>
      <c r="J8" s="281"/>
      <c r="K8" s="281"/>
    </row>
    <row r="9" spans="2:11" s="289" customFormat="1" ht="14.5" customHeight="1">
      <c r="B9" s="568" t="s">
        <v>9</v>
      </c>
      <c r="C9" s="288">
        <v>6068.018</v>
      </c>
      <c r="D9" s="281">
        <v>6072.4430000000002</v>
      </c>
      <c r="E9" s="281">
        <v>6078.3450000000003</v>
      </c>
      <c r="F9" s="281">
        <v>6023.3760000000002</v>
      </c>
      <c r="G9" s="283"/>
      <c r="H9" s="288"/>
      <c r="I9" s="281"/>
      <c r="J9" s="281"/>
      <c r="K9" s="281"/>
    </row>
    <row r="10" spans="2:11" s="289" customFormat="1" ht="14.5" customHeight="1">
      <c r="B10" s="569" t="s">
        <v>213</v>
      </c>
      <c r="C10" s="288">
        <v>4025.489</v>
      </c>
      <c r="D10" s="281">
        <v>4150.7520000000004</v>
      </c>
      <c r="E10" s="281">
        <v>4246.9009999999998</v>
      </c>
      <c r="F10" s="281">
        <v>4325.0420000000004</v>
      </c>
      <c r="G10" s="283"/>
      <c r="H10" s="288"/>
      <c r="I10" s="281"/>
      <c r="J10" s="281"/>
      <c r="K10" s="281"/>
    </row>
    <row r="11" spans="2:11" s="289" customFormat="1" ht="14.5" customHeight="1">
      <c r="B11" s="568" t="s">
        <v>450</v>
      </c>
      <c r="C11" s="288">
        <v>18448.564999999999</v>
      </c>
      <c r="D11" s="281">
        <v>18691.851000000002</v>
      </c>
      <c r="E11" s="281">
        <v>18748.488999999998</v>
      </c>
      <c r="F11" s="281">
        <v>18916.868999999999</v>
      </c>
      <c r="G11" s="283"/>
      <c r="H11" s="288"/>
      <c r="I11" s="281"/>
      <c r="J11" s="281"/>
      <c r="K11" s="281"/>
    </row>
    <row r="12" spans="2:11" s="289" customFormat="1" ht="14.5" customHeight="1">
      <c r="B12" s="569" t="s">
        <v>10</v>
      </c>
      <c r="C12" s="288">
        <v>1341.173</v>
      </c>
      <c r="D12" s="281">
        <v>1258.6120000000001</v>
      </c>
      <c r="E12" s="281">
        <v>1200.422</v>
      </c>
      <c r="F12" s="281">
        <v>1137.223</v>
      </c>
      <c r="G12" s="283"/>
      <c r="H12" s="288"/>
      <c r="I12" s="281"/>
      <c r="J12" s="281"/>
      <c r="K12" s="281"/>
    </row>
    <row r="13" spans="2:11" s="289" customFormat="1" ht="14.5" customHeight="1">
      <c r="B13" s="569" t="s">
        <v>11</v>
      </c>
      <c r="C13" s="288">
        <v>14753.511999999999</v>
      </c>
      <c r="D13" s="281">
        <v>14946.190000000002</v>
      </c>
      <c r="E13" s="281">
        <v>14991.870999999999</v>
      </c>
      <c r="F13" s="281">
        <v>15158.821</v>
      </c>
      <c r="G13" s="283"/>
      <c r="H13" s="288"/>
      <c r="I13" s="281"/>
      <c r="J13" s="281"/>
      <c r="K13" s="281"/>
    </row>
    <row r="14" spans="2:11" s="289" customFormat="1" ht="14.5" customHeight="1">
      <c r="B14" s="569" t="s">
        <v>12</v>
      </c>
      <c r="C14" s="288">
        <v>2353.88</v>
      </c>
      <c r="D14" s="281">
        <v>2487.049</v>
      </c>
      <c r="E14" s="281">
        <v>2556.1959999999999</v>
      </c>
      <c r="F14" s="281">
        <v>2620.8249999999998</v>
      </c>
      <c r="G14" s="283"/>
      <c r="H14" s="288"/>
      <c r="I14" s="281"/>
      <c r="J14" s="281"/>
      <c r="K14" s="281"/>
    </row>
    <row r="15" spans="2:11" s="289" customFormat="1" ht="14.5" customHeight="1">
      <c r="B15" s="568" t="s">
        <v>13</v>
      </c>
      <c r="C15" s="288">
        <v>4094.7530000000002</v>
      </c>
      <c r="D15" s="281">
        <v>4106.0510000000004</v>
      </c>
      <c r="E15" s="281">
        <v>4088.5250000000001</v>
      </c>
      <c r="F15" s="281">
        <v>4073.7660000000001</v>
      </c>
      <c r="G15" s="283"/>
      <c r="H15" s="288"/>
      <c r="I15" s="281"/>
      <c r="J15" s="281"/>
      <c r="K15" s="281"/>
    </row>
    <row r="16" spans="2:11" s="289" customFormat="1" ht="14.5" customHeight="1">
      <c r="B16" s="567" t="s">
        <v>14</v>
      </c>
      <c r="C16" s="487">
        <v>3858.39</v>
      </c>
      <c r="D16" s="280">
        <v>3822.4960000000001</v>
      </c>
      <c r="E16" s="280">
        <v>3816.136</v>
      </c>
      <c r="F16" s="280">
        <v>3788.2049999999999</v>
      </c>
      <c r="G16" s="283"/>
      <c r="H16" s="487"/>
      <c r="I16" s="280"/>
      <c r="J16" s="280"/>
      <c r="K16" s="280"/>
    </row>
    <row r="17" spans="2:11" s="289" customFormat="1" ht="14.5" customHeight="1">
      <c r="B17" s="569" t="str">
        <f>+B10</f>
        <v>FTTH</v>
      </c>
      <c r="C17" s="288">
        <v>1719.18</v>
      </c>
      <c r="D17" s="281">
        <v>1863.4369999999999</v>
      </c>
      <c r="E17" s="281">
        <v>2014.251</v>
      </c>
      <c r="F17" s="281">
        <v>2154.8890000000001</v>
      </c>
      <c r="G17" s="283"/>
      <c r="H17" s="288"/>
      <c r="I17" s="281"/>
      <c r="J17" s="281"/>
      <c r="K17" s="281"/>
    </row>
    <row r="18" spans="2:11" s="292" customFormat="1" ht="14.5" customHeight="1">
      <c r="B18" s="570" t="s">
        <v>15</v>
      </c>
      <c r="C18" s="582">
        <f t="shared" ref="C18:E18" si="0">C16+C7</f>
        <v>41706.158000000003</v>
      </c>
      <c r="D18" s="583">
        <f t="shared" si="0"/>
        <v>41869.620999999999</v>
      </c>
      <c r="E18" s="583">
        <f t="shared" si="0"/>
        <v>41836.881000000001</v>
      </c>
      <c r="F18" s="583">
        <f>F16+F7</f>
        <v>41837.696000000004</v>
      </c>
      <c r="G18" s="571"/>
      <c r="H18" s="582"/>
      <c r="I18" s="583"/>
      <c r="J18" s="583"/>
      <c r="K18" s="583"/>
    </row>
    <row r="19" spans="2:11" ht="29.25" customHeight="1">
      <c r="B19" s="549"/>
      <c r="C19" s="550"/>
      <c r="D19" s="550"/>
      <c r="E19" s="550"/>
      <c r="F19" s="550"/>
      <c r="G19" s="550"/>
      <c r="H19" s="550"/>
      <c r="I19" s="550"/>
      <c r="J19" s="550"/>
      <c r="K19" s="550"/>
    </row>
    <row r="20" spans="2:11" ht="13.5">
      <c r="B20" s="272" t="s">
        <v>365</v>
      </c>
      <c r="C20" s="716">
        <v>2019</v>
      </c>
      <c r="D20" s="717"/>
      <c r="E20" s="717"/>
      <c r="F20" s="717"/>
      <c r="G20" s="565"/>
      <c r="H20" s="716">
        <v>2020</v>
      </c>
      <c r="I20" s="717"/>
      <c r="J20" s="717"/>
      <c r="K20" s="717"/>
    </row>
    <row r="21" spans="2:11" ht="29.25" customHeight="1">
      <c r="B21" s="572" t="s">
        <v>2</v>
      </c>
      <c r="C21" s="573" t="s">
        <v>4</v>
      </c>
      <c r="D21" s="574" t="s">
        <v>5</v>
      </c>
      <c r="E21" s="574" t="s">
        <v>6</v>
      </c>
      <c r="F21" s="575" t="s">
        <v>7</v>
      </c>
      <c r="G21" s="565"/>
      <c r="H21" s="573" t="s">
        <v>4</v>
      </c>
      <c r="I21" s="574" t="s">
        <v>5</v>
      </c>
      <c r="J21" s="574" t="s">
        <v>6</v>
      </c>
      <c r="K21" s="575" t="s">
        <v>7</v>
      </c>
    </row>
    <row r="22" spans="2:11" ht="17.5" customHeight="1">
      <c r="B22" s="299" t="s">
        <v>378</v>
      </c>
      <c r="C22" s="290">
        <v>21762.679</v>
      </c>
      <c r="D22" s="291">
        <v>22248.876</v>
      </c>
      <c r="E22" s="291">
        <v>22683.97</v>
      </c>
      <c r="F22" s="576">
        <v>23133.085999999999</v>
      </c>
      <c r="G22" s="577"/>
      <c r="H22" s="290"/>
      <c r="I22" s="291"/>
      <c r="J22" s="291"/>
      <c r="K22" s="576"/>
    </row>
    <row r="23" spans="2:11" ht="29.25" customHeight="1">
      <c r="B23" s="549"/>
      <c r="C23" s="550"/>
      <c r="D23" s="550"/>
      <c r="E23" s="550"/>
      <c r="F23" s="550"/>
      <c r="G23" s="550"/>
      <c r="H23" s="550"/>
      <c r="I23" s="550"/>
      <c r="J23" s="550"/>
      <c r="K23" s="550"/>
    </row>
    <row r="24" spans="2:11" ht="15" customHeight="1">
      <c r="B24" s="272" t="s">
        <v>379</v>
      </c>
      <c r="C24" s="715">
        <v>2019</v>
      </c>
      <c r="D24" s="715"/>
      <c r="E24" s="715"/>
      <c r="F24" s="715"/>
      <c r="G24" s="283"/>
      <c r="H24" s="715">
        <v>2020</v>
      </c>
      <c r="I24" s="715"/>
      <c r="J24" s="715"/>
      <c r="K24" s="715"/>
    </row>
    <row r="25" spans="2:11" ht="5.25" customHeight="1">
      <c r="C25" s="275"/>
      <c r="D25" s="275"/>
      <c r="E25" s="275"/>
      <c r="F25" s="275"/>
      <c r="G25" s="275"/>
      <c r="H25" s="275"/>
      <c r="I25" s="275"/>
      <c r="J25" s="275"/>
      <c r="K25" s="275"/>
    </row>
    <row r="26" spans="2:11" s="282" customFormat="1" ht="13.75" customHeight="1">
      <c r="B26" s="274" t="s">
        <v>253</v>
      </c>
      <c r="C26" s="597" t="s">
        <v>4</v>
      </c>
      <c r="D26" s="575" t="s">
        <v>5</v>
      </c>
      <c r="E26" s="575" t="s">
        <v>6</v>
      </c>
      <c r="F26" s="575" t="s">
        <v>7</v>
      </c>
      <c r="G26" s="278"/>
      <c r="H26" s="277" t="s">
        <v>4</v>
      </c>
      <c r="I26" s="575" t="s">
        <v>5</v>
      </c>
      <c r="J26" s="575" t="s">
        <v>6</v>
      </c>
      <c r="K26" s="575" t="s">
        <v>7</v>
      </c>
    </row>
    <row r="27" spans="2:11" s="282" customFormat="1" ht="5.25" customHeight="1">
      <c r="B27" s="295"/>
      <c r="C27" s="486"/>
      <c r="D27" s="578"/>
      <c r="E27" s="578"/>
      <c r="F27" s="578"/>
      <c r="G27" s="278"/>
      <c r="H27" s="486"/>
      <c r="I27" s="578"/>
      <c r="J27" s="578"/>
      <c r="K27" s="578"/>
    </row>
    <row r="28" spans="2:11" s="282" customFormat="1" ht="14.15" customHeight="1">
      <c r="B28" s="579" t="s">
        <v>447</v>
      </c>
      <c r="C28" s="584">
        <v>4833.7509999999993</v>
      </c>
      <c r="D28" s="585">
        <v>4862.9369999999999</v>
      </c>
      <c r="E28" s="585">
        <v>4850.7719999999999</v>
      </c>
      <c r="F28" s="585">
        <v>4839.393</v>
      </c>
      <c r="G28" s="278"/>
      <c r="H28" s="584"/>
      <c r="I28" s="585"/>
      <c r="J28" s="585"/>
      <c r="K28" s="585"/>
    </row>
    <row r="29" spans="2:11" s="282" customFormat="1" ht="14.15" customHeight="1">
      <c r="B29" s="234" t="s">
        <v>445</v>
      </c>
      <c r="C29" s="487">
        <v>92.37653355366291</v>
      </c>
      <c r="D29" s="280">
        <v>92.455866301511577</v>
      </c>
      <c r="E29" s="280">
        <v>92.882401603981307</v>
      </c>
      <c r="F29" s="280">
        <v>92.856241945554331</v>
      </c>
      <c r="G29" s="278"/>
      <c r="H29" s="487"/>
      <c r="I29" s="280"/>
      <c r="J29" s="280"/>
      <c r="K29" s="280"/>
    </row>
    <row r="30" spans="2:11" s="282" customFormat="1" ht="14.15" customHeight="1">
      <c r="B30" s="296" t="s">
        <v>446</v>
      </c>
      <c r="C30" s="586">
        <v>1.5863905294080254E-2</v>
      </c>
      <c r="D30" s="587">
        <v>1.4766566028799966E-2</v>
      </c>
      <c r="E30" s="587">
        <v>1.4927396922978902E-2</v>
      </c>
      <c r="F30" s="587">
        <v>1.497256256501721E-2</v>
      </c>
      <c r="G30" s="278"/>
      <c r="H30" s="586"/>
      <c r="I30" s="587"/>
      <c r="J30" s="587"/>
      <c r="K30" s="587"/>
    </row>
    <row r="31" spans="2:11" ht="13.5">
      <c r="C31" s="580"/>
      <c r="I31" s="565"/>
    </row>
    <row r="32" spans="2:11" s="282" customFormat="1" ht="5.25" customHeight="1">
      <c r="B32" s="297"/>
      <c r="C32" s="298"/>
      <c r="D32" s="298"/>
      <c r="E32" s="298"/>
      <c r="F32" s="298"/>
      <c r="G32" s="298"/>
    </row>
    <row r="33" spans="2:7" s="282" customFormat="1" ht="13.75" customHeight="1">
      <c r="B33" s="563" t="s">
        <v>444</v>
      </c>
      <c r="C33" s="563"/>
      <c r="D33" s="563"/>
      <c r="E33" s="563"/>
      <c r="F33" s="563"/>
      <c r="G33" s="563"/>
    </row>
    <row r="34" spans="2:7" s="282" customFormat="1" ht="13.75" customHeight="1"/>
  </sheetData>
  <mergeCells count="6">
    <mergeCell ref="C3:F3"/>
    <mergeCell ref="C20:F20"/>
    <mergeCell ref="C24:F24"/>
    <mergeCell ref="H3:K3"/>
    <mergeCell ref="H20:K20"/>
    <mergeCell ref="H24:K24"/>
  </mergeCells>
  <printOptions horizontalCentered="1"/>
  <pageMargins left="0.39370078740157483" right="0.39370078740157483" top="0.78740157480314965" bottom="0.39370078740157483" header="0" footer="0"/>
  <pageSetup paperSize="9" scale="71" orientation="portrait" r:id="rId1"/>
  <headerFooter alignWithMargins="0"/>
  <customProperties>
    <customPr name="EpmWorksheetKeyString_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B1:Q24"/>
  <sheetViews>
    <sheetView showGridLines="0" showRuler="0" view="pageBreakPreview" zoomScale="60" zoomScaleNormal="90" workbookViewId="0">
      <selection activeCell="K17" sqref="K17"/>
    </sheetView>
  </sheetViews>
  <sheetFormatPr baseColWidth="10" defaultColWidth="13.453125" defaultRowHeight="12.5"/>
  <cols>
    <col min="1" max="1" width="1.90625" style="382" customWidth="1"/>
    <col min="2" max="2" width="34.453125" style="382" customWidth="1"/>
    <col min="3" max="3" width="1.08984375" style="382" customWidth="1"/>
    <col min="4" max="8" width="10.26953125" style="382" customWidth="1"/>
    <col min="9" max="9" width="3.90625" style="382" customWidth="1"/>
    <col min="10" max="14" width="10.08984375" style="382" customWidth="1"/>
    <col min="15" max="16384" width="13.453125" style="382"/>
  </cols>
  <sheetData>
    <row r="1" spans="2:17" ht="17.149999999999999" customHeight="1">
      <c r="B1" s="338" t="s">
        <v>216</v>
      </c>
    </row>
    <row r="2" spans="2:17" ht="17.149999999999999" customHeight="1">
      <c r="B2" s="338" t="s">
        <v>17</v>
      </c>
    </row>
    <row r="3" spans="2:17" ht="17.149999999999999" customHeight="1">
      <c r="B3" s="381" t="s">
        <v>18</v>
      </c>
      <c r="J3" s="397"/>
    </row>
    <row r="4" spans="2:17" ht="18.75" customHeight="1">
      <c r="D4" s="709">
        <v>2019</v>
      </c>
      <c r="E4" s="711"/>
      <c r="F4" s="711"/>
      <c r="G4" s="711"/>
      <c r="H4" s="711"/>
      <c r="J4" s="709">
        <v>2020</v>
      </c>
      <c r="K4" s="711"/>
      <c r="L4" s="711"/>
      <c r="M4" s="711"/>
      <c r="N4" s="711"/>
    </row>
    <row r="5" spans="2:17" ht="4.75" customHeight="1"/>
    <row r="6" spans="2:17" ht="18.75" customHeight="1">
      <c r="D6" s="387" t="s">
        <v>19</v>
      </c>
      <c r="E6" s="386" t="s">
        <v>20</v>
      </c>
      <c r="F6" s="386" t="s">
        <v>207</v>
      </c>
      <c r="G6" s="386" t="s">
        <v>22</v>
      </c>
      <c r="H6" s="386" t="s">
        <v>23</v>
      </c>
      <c r="J6" s="387" t="s">
        <v>19</v>
      </c>
      <c r="K6" s="386" t="s">
        <v>20</v>
      </c>
      <c r="L6" s="386" t="s">
        <v>207</v>
      </c>
      <c r="M6" s="388" t="s">
        <v>22</v>
      </c>
      <c r="N6" s="397" t="s">
        <v>23</v>
      </c>
    </row>
    <row r="7" spans="2:17" ht="5.15" customHeight="1">
      <c r="N7" s="636"/>
    </row>
    <row r="8" spans="2:17" ht="5.15" customHeight="1">
      <c r="B8" s="341"/>
      <c r="C8" s="341"/>
      <c r="D8" s="341"/>
      <c r="E8" s="341"/>
      <c r="F8" s="341"/>
      <c r="G8" s="341"/>
      <c r="H8" s="341"/>
      <c r="I8" s="341"/>
      <c r="J8" s="341"/>
      <c r="K8" s="341"/>
      <c r="L8" s="341"/>
      <c r="M8" s="341"/>
      <c r="N8" s="637"/>
    </row>
    <row r="9" spans="2:17" ht="17.149999999999999" customHeight="1">
      <c r="B9" s="660" t="s">
        <v>24</v>
      </c>
      <c r="D9" s="345">
        <v>1778.7519210999999</v>
      </c>
      <c r="E9" s="346">
        <v>1785.4515256</v>
      </c>
      <c r="F9" s="346">
        <v>1864.7505636000001</v>
      </c>
      <c r="G9" s="389">
        <v>1970.1035758</v>
      </c>
      <c r="H9" s="389">
        <v>7399.0575860999998</v>
      </c>
      <c r="J9" s="345"/>
      <c r="K9" s="346"/>
      <c r="L9" s="346"/>
      <c r="M9" s="389"/>
      <c r="N9" s="638"/>
      <c r="O9" s="654"/>
      <c r="P9" s="564"/>
      <c r="Q9" s="396"/>
    </row>
    <row r="10" spans="2:17" ht="14.25" customHeight="1">
      <c r="B10" s="661" t="s">
        <v>217</v>
      </c>
      <c r="D10" s="345">
        <v>1595.6686750100007</v>
      </c>
      <c r="E10" s="346">
        <v>1599.72665005</v>
      </c>
      <c r="F10" s="346">
        <v>1678.62550014</v>
      </c>
      <c r="G10" s="389">
        <v>1773.1165279700001</v>
      </c>
      <c r="H10" s="389">
        <v>6647.1373531700001</v>
      </c>
      <c r="J10" s="345"/>
      <c r="K10" s="346"/>
      <c r="L10" s="346"/>
      <c r="M10" s="389"/>
      <c r="N10" s="638"/>
      <c r="O10" s="654"/>
      <c r="P10" s="564"/>
      <c r="Q10" s="396"/>
    </row>
    <row r="11" spans="2:17" ht="17.149999999999999" customHeight="1">
      <c r="B11" s="662" t="s">
        <v>218</v>
      </c>
      <c r="D11" s="347">
        <v>314.70566014999963</v>
      </c>
      <c r="E11" s="348">
        <v>281.22268195999999</v>
      </c>
      <c r="F11" s="348">
        <v>317.72271840000002</v>
      </c>
      <c r="G11" s="391">
        <v>432.37857967000002</v>
      </c>
      <c r="H11" s="391">
        <v>1346.0296401799999</v>
      </c>
      <c r="J11" s="347"/>
      <c r="K11" s="348"/>
      <c r="L11" s="348"/>
      <c r="M11" s="391"/>
      <c r="N11" s="639"/>
      <c r="O11" s="654"/>
      <c r="P11" s="564"/>
      <c r="Q11" s="396"/>
    </row>
    <row r="12" spans="2:17" ht="17.149999999999999" customHeight="1">
      <c r="B12" s="661" t="s">
        <v>219</v>
      </c>
      <c r="D12" s="345">
        <v>181.93529094999997</v>
      </c>
      <c r="E12" s="346">
        <v>184.96461287</v>
      </c>
      <c r="F12" s="346">
        <v>185.07298854999999</v>
      </c>
      <c r="G12" s="389">
        <v>188.94485664999999</v>
      </c>
      <c r="H12" s="389">
        <v>740.91774901999997</v>
      </c>
      <c r="J12" s="345"/>
      <c r="K12" s="346"/>
      <c r="L12" s="346"/>
      <c r="M12" s="389"/>
      <c r="N12" s="638"/>
      <c r="O12" s="654"/>
      <c r="P12" s="564"/>
      <c r="Q12" s="396"/>
    </row>
    <row r="13" spans="2:17" ht="17.149999999999999" customHeight="1">
      <c r="B13" s="660" t="s">
        <v>33</v>
      </c>
      <c r="D13" s="345">
        <v>522.1589555999999</v>
      </c>
      <c r="E13" s="346">
        <v>578.36905720000004</v>
      </c>
      <c r="F13" s="346">
        <v>596.86174510000001</v>
      </c>
      <c r="G13" s="389">
        <v>629.00732419999997</v>
      </c>
      <c r="H13" s="389">
        <v>2326.3970820999998</v>
      </c>
      <c r="J13" s="345"/>
      <c r="K13" s="346"/>
      <c r="L13" s="346"/>
      <c r="M13" s="389"/>
      <c r="N13" s="638"/>
      <c r="P13" s="564"/>
      <c r="Q13" s="396"/>
    </row>
    <row r="14" spans="2:17" ht="17.149999999999999" customHeight="1">
      <c r="B14" s="663" t="s">
        <v>34</v>
      </c>
      <c r="D14" s="395">
        <v>0.29399999999999998</v>
      </c>
      <c r="E14" s="393">
        <v>0.32393433756519302</v>
      </c>
      <c r="F14" s="393">
        <v>0.32007591618459003</v>
      </c>
      <c r="G14" s="394">
        <v>0.319276271525257</v>
      </c>
      <c r="H14" s="394">
        <v>0.31441802621869203</v>
      </c>
      <c r="J14" s="395"/>
      <c r="K14" s="393"/>
      <c r="L14" s="393"/>
      <c r="M14" s="394"/>
      <c r="N14" s="640"/>
      <c r="P14" s="564"/>
      <c r="Q14" s="396"/>
    </row>
    <row r="15" spans="2:17" ht="17.149999999999999" customHeight="1">
      <c r="B15" s="660" t="s">
        <v>209</v>
      </c>
      <c r="D15" s="345">
        <v>252.18373409999958</v>
      </c>
      <c r="E15" s="346">
        <v>243.4591375</v>
      </c>
      <c r="F15" s="346">
        <v>1710.9555879</v>
      </c>
      <c r="G15" s="389">
        <v>262.72973230000002</v>
      </c>
      <c r="H15" s="389">
        <v>2469.3281917999998</v>
      </c>
      <c r="J15" s="345"/>
      <c r="K15" s="346"/>
      <c r="L15" s="346"/>
      <c r="M15" s="389"/>
      <c r="N15" s="638"/>
      <c r="P15" s="564"/>
      <c r="Q15" s="396"/>
    </row>
    <row r="16" spans="2:17" ht="17.149999999999999" customHeight="1">
      <c r="B16" s="664" t="s">
        <v>63</v>
      </c>
      <c r="D16" s="347">
        <v>0</v>
      </c>
      <c r="E16" s="348">
        <v>0</v>
      </c>
      <c r="F16" s="348">
        <v>1424.8320000000001</v>
      </c>
      <c r="G16" s="391">
        <v>0</v>
      </c>
      <c r="H16" s="391">
        <v>1424.8320000000001</v>
      </c>
      <c r="J16" s="347"/>
      <c r="K16" s="348"/>
      <c r="L16" s="348"/>
      <c r="M16" s="391"/>
      <c r="N16" s="639"/>
      <c r="P16" s="564"/>
      <c r="Q16" s="396"/>
    </row>
    <row r="17" spans="2:17" ht="17.149999999999999" customHeight="1">
      <c r="B17" s="660" t="s">
        <v>210</v>
      </c>
      <c r="D17" s="345">
        <v>269.97522149999986</v>
      </c>
      <c r="E17" s="346">
        <v>334.90991969999999</v>
      </c>
      <c r="F17" s="346">
        <v>-1114.0938427999999</v>
      </c>
      <c r="G17" s="389">
        <v>366.2775919</v>
      </c>
      <c r="H17" s="389">
        <v>-142.93110970000001</v>
      </c>
      <c r="J17" s="345"/>
      <c r="K17" s="346"/>
      <c r="L17" s="346"/>
      <c r="M17" s="389"/>
      <c r="N17" s="638"/>
      <c r="P17" s="564"/>
      <c r="Q17" s="396"/>
    </row>
    <row r="18" spans="2:17" ht="6.65" customHeight="1">
      <c r="N18" s="636"/>
    </row>
    <row r="19" spans="2:17" ht="6.65" customHeight="1">
      <c r="B19" s="341"/>
      <c r="C19" s="341"/>
      <c r="D19" s="341"/>
      <c r="E19" s="341"/>
      <c r="F19" s="341"/>
      <c r="G19" s="341"/>
      <c r="H19" s="341"/>
      <c r="I19" s="341"/>
      <c r="J19" s="341"/>
      <c r="K19" s="341"/>
      <c r="L19" s="341"/>
      <c r="M19" s="341"/>
      <c r="N19" s="341"/>
    </row>
    <row r="20" spans="2:17" ht="15" customHeight="1">
      <c r="B20" s="710" t="s">
        <v>222</v>
      </c>
      <c r="C20" s="711"/>
      <c r="D20" s="711"/>
      <c r="E20" s="711"/>
      <c r="F20" s="711"/>
      <c r="G20" s="711"/>
      <c r="H20" s="711"/>
      <c r="I20" s="711"/>
      <c r="J20" s="711"/>
      <c r="K20" s="711"/>
      <c r="L20" s="711"/>
      <c r="M20" s="711"/>
      <c r="N20" s="711"/>
    </row>
    <row r="21" spans="2:17" ht="15" customHeight="1">
      <c r="B21" s="712" t="s">
        <v>211</v>
      </c>
      <c r="C21" s="711"/>
      <c r="D21" s="711"/>
      <c r="E21" s="711"/>
      <c r="F21" s="711"/>
      <c r="G21" s="711"/>
      <c r="H21" s="711"/>
      <c r="I21" s="711"/>
      <c r="J21" s="711"/>
      <c r="K21" s="711"/>
      <c r="L21" s="711"/>
      <c r="M21" s="711"/>
      <c r="N21" s="711"/>
    </row>
    <row r="22" spans="2:17" ht="26.5" customHeight="1">
      <c r="B22" s="712"/>
      <c r="C22" s="711"/>
      <c r="D22" s="711"/>
      <c r="E22" s="711"/>
      <c r="F22" s="711"/>
      <c r="G22" s="711"/>
      <c r="H22" s="711"/>
      <c r="I22" s="711"/>
      <c r="J22" s="711"/>
      <c r="K22" s="711"/>
      <c r="L22" s="711"/>
      <c r="M22" s="711"/>
      <c r="N22" s="711"/>
    </row>
    <row r="24" spans="2:17">
      <c r="F24" s="396"/>
    </row>
  </sheetData>
  <mergeCells count="5">
    <mergeCell ref="B20:N20"/>
    <mergeCell ref="B21:N21"/>
    <mergeCell ref="B22:N22"/>
    <mergeCell ref="D4:H4"/>
    <mergeCell ref="J4:N4"/>
  </mergeCells>
  <pageMargins left="0.75" right="0.75" top="1" bottom="1" header="0.5" footer="0.5"/>
  <pageSetup paperSize="9" scale="61" orientation="landscape" r:id="rId1"/>
  <customProperties>
    <customPr name="_pios_id" r:id="rId2"/>
    <customPr name="EpmWorksheetKeyString_GUID" r:id="rId3"/>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B1:K59"/>
  <sheetViews>
    <sheetView showGridLines="0" showRuler="0" view="pageBreakPreview" zoomScale="60" zoomScaleNormal="90" workbookViewId="0">
      <selection activeCell="N9" sqref="N9"/>
    </sheetView>
  </sheetViews>
  <sheetFormatPr baseColWidth="10" defaultColWidth="13.453125" defaultRowHeight="12.5"/>
  <cols>
    <col min="1" max="1" width="1.90625" style="382" customWidth="1"/>
    <col min="2" max="2" width="39.453125" style="382" customWidth="1"/>
    <col min="3" max="4" width="9.90625" style="382" customWidth="1"/>
    <col min="5" max="5" width="10.7265625" style="382" bestFit="1" customWidth="1"/>
    <col min="6" max="6" width="10.36328125" style="382" bestFit="1" customWidth="1"/>
    <col min="7" max="7" width="1.453125" style="382" customWidth="1"/>
    <col min="8" max="9" width="9.90625" style="382" customWidth="1"/>
    <col min="10" max="10" width="10.453125" style="382" customWidth="1"/>
    <col min="11" max="11" width="10.36328125" style="382" bestFit="1" customWidth="1"/>
    <col min="12" max="12" width="6.26953125" style="382" customWidth="1"/>
    <col min="13" max="16384" width="13.453125" style="382"/>
  </cols>
  <sheetData>
    <row r="1" spans="2:11" ht="17.149999999999999" customHeight="1">
      <c r="B1" s="398" t="s">
        <v>216</v>
      </c>
    </row>
    <row r="2" spans="2:11" ht="17.149999999999999" customHeight="1">
      <c r="B2" s="398" t="s">
        <v>1</v>
      </c>
    </row>
    <row r="3" spans="2:11" ht="17.149999999999999" customHeight="1">
      <c r="B3" s="381" t="s">
        <v>212</v>
      </c>
    </row>
    <row r="4" spans="2:11" ht="18.75" customHeight="1">
      <c r="C4" s="709">
        <v>2019</v>
      </c>
      <c r="D4" s="711"/>
      <c r="E4" s="711"/>
      <c r="F4" s="711"/>
      <c r="H4" s="709">
        <v>2020</v>
      </c>
      <c r="I4" s="711"/>
      <c r="J4" s="711"/>
      <c r="K4" s="711"/>
    </row>
    <row r="5" spans="2:11" ht="6" customHeight="1"/>
    <row r="6" spans="2:11" ht="18.75" customHeight="1">
      <c r="C6" s="339" t="s">
        <v>4</v>
      </c>
      <c r="D6" s="340" t="s">
        <v>5</v>
      </c>
      <c r="E6" s="340" t="s">
        <v>6</v>
      </c>
      <c r="F6" s="340" t="s">
        <v>7</v>
      </c>
      <c r="H6" s="339" t="s">
        <v>4</v>
      </c>
      <c r="I6" s="340" t="s">
        <v>5</v>
      </c>
      <c r="J6" s="340" t="s">
        <v>6</v>
      </c>
      <c r="K6" s="641" t="s">
        <v>7</v>
      </c>
    </row>
    <row r="7" spans="2:11" ht="6" customHeight="1">
      <c r="K7" s="636"/>
    </row>
    <row r="8" spans="2:11" ht="6" customHeight="1">
      <c r="B8" s="341"/>
      <c r="C8" s="341"/>
      <c r="D8" s="341"/>
      <c r="E8" s="341"/>
      <c r="F8" s="341"/>
      <c r="G8" s="341"/>
      <c r="H8" s="341"/>
      <c r="I8" s="341"/>
      <c r="J8" s="341"/>
      <c r="K8" s="637"/>
    </row>
    <row r="9" spans="2:11" ht="16.5" customHeight="1">
      <c r="B9" s="660" t="s">
        <v>349</v>
      </c>
      <c r="C9" s="400">
        <v>47202.1</v>
      </c>
      <c r="D9" s="399">
        <v>47555.9</v>
      </c>
      <c r="E9" s="399">
        <v>48010.9</v>
      </c>
      <c r="F9" s="399">
        <v>48258</v>
      </c>
      <c r="H9" s="400"/>
      <c r="I9" s="399"/>
      <c r="J9" s="399"/>
      <c r="K9" s="642"/>
    </row>
    <row r="10" spans="2:11" ht="14.25" customHeight="1">
      <c r="B10" s="665" t="s">
        <v>430</v>
      </c>
      <c r="C10" s="403">
        <v>2041.2</v>
      </c>
      <c r="D10" s="402">
        <v>2078.4</v>
      </c>
      <c r="E10" s="402">
        <v>2113.6999999999998</v>
      </c>
      <c r="F10" s="402">
        <v>2129.5</v>
      </c>
      <c r="H10" s="403"/>
      <c r="I10" s="402"/>
      <c r="J10" s="402"/>
      <c r="K10" s="643"/>
    </row>
    <row r="11" spans="2:11" ht="17.149999999999999" customHeight="1">
      <c r="B11" s="665" t="s">
        <v>9</v>
      </c>
      <c r="C11" s="403">
        <v>2123.6999999999998</v>
      </c>
      <c r="D11" s="402">
        <v>2162</v>
      </c>
      <c r="E11" s="402">
        <v>2193.4</v>
      </c>
      <c r="F11" s="402">
        <v>2206.6</v>
      </c>
      <c r="H11" s="403"/>
      <c r="I11" s="402"/>
      <c r="J11" s="402"/>
      <c r="K11" s="643"/>
    </row>
    <row r="12" spans="2:11" ht="17.149999999999999" customHeight="1">
      <c r="B12" s="666" t="s">
        <v>462</v>
      </c>
      <c r="C12" s="403">
        <v>1506.6</v>
      </c>
      <c r="D12" s="402">
        <v>1565.7</v>
      </c>
      <c r="E12" s="402">
        <v>1619.1</v>
      </c>
      <c r="F12" s="402">
        <v>1652</v>
      </c>
      <c r="H12" s="403"/>
      <c r="I12" s="402"/>
      <c r="J12" s="402"/>
      <c r="K12" s="643"/>
    </row>
    <row r="13" spans="2:11" ht="17.149999999999999" customHeight="1">
      <c r="B13" s="665" t="s">
        <v>214</v>
      </c>
      <c r="C13" s="403">
        <v>42913.2</v>
      </c>
      <c r="D13" s="402">
        <v>43217.599999999999</v>
      </c>
      <c r="E13" s="402">
        <v>43607.3</v>
      </c>
      <c r="F13" s="402">
        <v>43826.8</v>
      </c>
      <c r="H13" s="403"/>
      <c r="I13" s="402"/>
      <c r="J13" s="402"/>
      <c r="K13" s="643"/>
    </row>
    <row r="14" spans="2:11" ht="17.149999999999999" customHeight="1">
      <c r="B14" s="662" t="s">
        <v>10</v>
      </c>
      <c r="C14" s="403">
        <v>20331.8</v>
      </c>
      <c r="D14" s="402">
        <v>20335.099999999999</v>
      </c>
      <c r="E14" s="402">
        <v>20332.5</v>
      </c>
      <c r="F14" s="402">
        <v>20096.2</v>
      </c>
      <c r="H14" s="403"/>
      <c r="I14" s="402"/>
      <c r="J14" s="402"/>
      <c r="K14" s="643"/>
    </row>
    <row r="15" spans="2:11" ht="17.149999999999999" customHeight="1">
      <c r="B15" s="662" t="s">
        <v>461</v>
      </c>
      <c r="C15" s="403">
        <v>21371.423999999999</v>
      </c>
      <c r="D15" s="402">
        <v>21728.647000000001</v>
      </c>
      <c r="E15" s="402">
        <v>22095.85</v>
      </c>
      <c r="F15" s="402">
        <v>22538.794000000002</v>
      </c>
      <c r="H15" s="403"/>
      <c r="I15" s="402"/>
      <c r="J15" s="402"/>
      <c r="K15" s="643"/>
    </row>
    <row r="16" spans="2:11" ht="17.149999999999999" customHeight="1">
      <c r="B16" s="662" t="s">
        <v>12</v>
      </c>
      <c r="C16" s="403">
        <v>1210</v>
      </c>
      <c r="D16" s="402">
        <v>1153.9000000000001</v>
      </c>
      <c r="E16" s="402">
        <v>1179</v>
      </c>
      <c r="F16" s="402">
        <v>1191.8</v>
      </c>
      <c r="H16" s="403"/>
      <c r="I16" s="402"/>
      <c r="J16" s="402"/>
      <c r="K16" s="643"/>
    </row>
    <row r="17" spans="2:11" ht="7.5" customHeight="1">
      <c r="C17" s="405"/>
      <c r="H17" s="405"/>
      <c r="K17" s="644"/>
    </row>
    <row r="18" spans="2:11" ht="17.149999999999999" customHeight="1">
      <c r="B18" s="406" t="s">
        <v>15</v>
      </c>
      <c r="C18" s="408">
        <v>47202.1</v>
      </c>
      <c r="D18" s="407">
        <v>47555.9</v>
      </c>
      <c r="E18" s="407">
        <v>48010.9</v>
      </c>
      <c r="F18" s="407">
        <v>48258</v>
      </c>
      <c r="G18" s="409"/>
      <c r="H18" s="408"/>
      <c r="I18" s="407"/>
      <c r="J18" s="407"/>
      <c r="K18" s="645"/>
    </row>
    <row r="19" spans="2:11" ht="4.6500000000000004" customHeight="1">
      <c r="B19" s="341"/>
      <c r="C19" s="410"/>
      <c r="D19" s="410"/>
      <c r="E19" s="410"/>
      <c r="F19" s="410"/>
      <c r="G19" s="341"/>
      <c r="H19" s="341"/>
      <c r="I19" s="341"/>
      <c r="J19" s="341"/>
      <c r="K19" s="341"/>
    </row>
    <row r="20" spans="2:11" s="632" customFormat="1">
      <c r="B20" s="719" t="s">
        <v>463</v>
      </c>
      <c r="C20" s="711"/>
      <c r="D20" s="711"/>
      <c r="E20" s="711"/>
      <c r="F20" s="711"/>
      <c r="G20" s="634"/>
      <c r="H20" s="634"/>
      <c r="I20" s="634"/>
      <c r="J20" s="634"/>
      <c r="K20" s="634"/>
    </row>
    <row r="21" spans="2:11" ht="17.149999999999999" customHeight="1">
      <c r="B21" s="719" t="s">
        <v>460</v>
      </c>
      <c r="C21" s="711"/>
      <c r="D21" s="711"/>
      <c r="E21" s="711"/>
      <c r="F21" s="711"/>
    </row>
    <row r="22" spans="2:11" ht="17.149999999999999" customHeight="1">
      <c r="B22" s="720"/>
      <c r="C22" s="711"/>
      <c r="D22" s="711"/>
      <c r="E22" s="711"/>
      <c r="F22" s="711"/>
    </row>
    <row r="23" spans="2:11" ht="17.149999999999999" customHeight="1">
      <c r="B23" s="411"/>
    </row>
    <row r="24" spans="2:11" ht="17.149999999999999" customHeight="1">
      <c r="B24" s="398" t="s">
        <v>215</v>
      </c>
    </row>
    <row r="25" spans="2:11" ht="15" customHeight="1">
      <c r="B25" s="381" t="s">
        <v>139</v>
      </c>
    </row>
    <row r="26" spans="2:11" ht="18.75" customHeight="1">
      <c r="C26" s="709">
        <v>2019</v>
      </c>
      <c r="D26" s="711"/>
      <c r="E26" s="711"/>
      <c r="F26" s="711"/>
      <c r="H26" s="709">
        <v>2020</v>
      </c>
      <c r="I26" s="711"/>
      <c r="J26" s="711"/>
      <c r="K26" s="711"/>
    </row>
    <row r="27" spans="2:11" ht="6" customHeight="1"/>
    <row r="28" spans="2:11" ht="18.75" customHeight="1">
      <c r="C28" s="339" t="s">
        <v>4</v>
      </c>
      <c r="D28" s="340" t="s">
        <v>5</v>
      </c>
      <c r="E28" s="340" t="s">
        <v>6</v>
      </c>
      <c r="F28" s="340" t="s">
        <v>7</v>
      </c>
      <c r="H28" s="339" t="s">
        <v>4</v>
      </c>
      <c r="I28" s="340" t="s">
        <v>5</v>
      </c>
      <c r="J28" s="340" t="s">
        <v>6</v>
      </c>
      <c r="K28" s="641" t="s">
        <v>7</v>
      </c>
    </row>
    <row r="29" spans="2:11" ht="6" customHeight="1">
      <c r="K29" s="636"/>
    </row>
    <row r="30" spans="2:11" ht="6" customHeight="1">
      <c r="B30" s="341"/>
      <c r="C30" s="341"/>
      <c r="D30" s="341"/>
      <c r="E30" s="341"/>
      <c r="F30" s="341"/>
      <c r="G30" s="341"/>
      <c r="H30" s="341"/>
      <c r="I30" s="341"/>
      <c r="J30" s="341"/>
      <c r="K30" s="637"/>
    </row>
    <row r="31" spans="2:11" ht="17.149999999999999" customHeight="1">
      <c r="B31" s="404" t="s">
        <v>223</v>
      </c>
      <c r="C31" s="413">
        <v>1.9E-2</v>
      </c>
      <c r="D31" s="412">
        <v>1.7822684358936001E-2</v>
      </c>
      <c r="E31" s="412">
        <v>1.86053353518611E-2</v>
      </c>
      <c r="F31" s="412">
        <v>1.9975862112660999E-2</v>
      </c>
      <c r="H31" s="413"/>
      <c r="I31" s="412"/>
      <c r="J31" s="412"/>
      <c r="K31" s="646"/>
    </row>
    <row r="32" spans="2:11" ht="17.149999999999999" customHeight="1">
      <c r="B32" s="401" t="s">
        <v>11</v>
      </c>
      <c r="C32" s="415">
        <v>1.6E-2</v>
      </c>
      <c r="D32" s="414">
        <v>1.46675044748736E-2</v>
      </c>
      <c r="E32" s="414">
        <v>1.5338429166157901E-2</v>
      </c>
      <c r="F32" s="414">
        <v>1.47349386402477E-2</v>
      </c>
      <c r="H32" s="415"/>
      <c r="I32" s="414"/>
      <c r="J32" s="414"/>
      <c r="K32" s="647"/>
    </row>
    <row r="33" spans="2:11" ht="17.149999999999999" customHeight="1">
      <c r="B33" s="404" t="s">
        <v>224</v>
      </c>
      <c r="C33" s="413">
        <v>1.9E-2</v>
      </c>
      <c r="D33" s="412">
        <v>1.8432377368134599E-2</v>
      </c>
      <c r="E33" s="412">
        <v>1.8490460606124699E-2</v>
      </c>
      <c r="F33" s="412">
        <v>1.8865446515362799E-2</v>
      </c>
      <c r="H33" s="413"/>
      <c r="I33" s="412"/>
      <c r="J33" s="412"/>
      <c r="K33" s="646"/>
    </row>
    <row r="34" spans="2:11" ht="17.149999999999999" customHeight="1">
      <c r="B34" s="401" t="s">
        <v>11</v>
      </c>
      <c r="C34" s="415">
        <v>1.6E-2</v>
      </c>
      <c r="D34" s="414">
        <v>1.51140675233773E-2</v>
      </c>
      <c r="E34" s="414">
        <v>1.5190062094915999E-2</v>
      </c>
      <c r="F34" s="414">
        <v>1.50734253757042E-2</v>
      </c>
      <c r="H34" s="415"/>
      <c r="I34" s="414"/>
      <c r="J34" s="414"/>
      <c r="K34" s="647"/>
    </row>
    <row r="35" spans="2:11" ht="17.149999999999999" customHeight="1">
      <c r="B35" s="404" t="s">
        <v>225</v>
      </c>
      <c r="C35" s="417">
        <v>9.8000000000000007</v>
      </c>
      <c r="D35" s="416">
        <v>9.9066995755802498</v>
      </c>
      <c r="E35" s="416">
        <v>10.008288420542099</v>
      </c>
      <c r="F35" s="416">
        <v>10.0080332698329</v>
      </c>
      <c r="H35" s="417"/>
      <c r="I35" s="416"/>
      <c r="J35" s="416"/>
      <c r="K35" s="648"/>
    </row>
    <row r="36" spans="2:11" ht="17.149999999999999" hidden="1" customHeight="1">
      <c r="B36" s="401" t="s">
        <v>10</v>
      </c>
      <c r="C36" s="419">
        <v>5.7</v>
      </c>
      <c r="D36" s="418">
        <v>5.8390601964554296</v>
      </c>
      <c r="E36" s="418">
        <v>5.9608464703190798</v>
      </c>
      <c r="F36" s="418">
        <v>6.0060220445169099</v>
      </c>
      <c r="H36" s="419"/>
      <c r="I36" s="418"/>
      <c r="J36" s="418"/>
      <c r="K36" s="649"/>
    </row>
    <row r="37" spans="2:11" ht="17.149999999999999" customHeight="1">
      <c r="B37" s="401" t="s">
        <v>11</v>
      </c>
      <c r="C37" s="419">
        <v>14.2</v>
      </c>
      <c r="D37" s="418">
        <v>14.303275447061599</v>
      </c>
      <c r="E37" s="418">
        <v>14.348212442728</v>
      </c>
      <c r="F37" s="418">
        <v>14.2610456895074</v>
      </c>
      <c r="H37" s="419"/>
      <c r="I37" s="418"/>
      <c r="J37" s="418"/>
      <c r="K37" s="649"/>
    </row>
    <row r="38" spans="2:11" ht="17.149999999999999" hidden="1" customHeight="1">
      <c r="B38" s="404" t="s">
        <v>226</v>
      </c>
      <c r="C38" s="346">
        <v>718369</v>
      </c>
      <c r="D38" s="346">
        <v>1383971.9</v>
      </c>
      <c r="E38" s="346">
        <v>2067581.7</v>
      </c>
      <c r="F38" s="345">
        <v>2887439</v>
      </c>
      <c r="H38" s="346">
        <v>766641</v>
      </c>
      <c r="I38" s="346">
        <v>1569617.33</v>
      </c>
      <c r="J38" s="346">
        <v>2393789.62</v>
      </c>
      <c r="K38" s="345">
        <v>3368844.03</v>
      </c>
    </row>
    <row r="39" spans="2:11" ht="17.149999999999999" hidden="1" customHeight="1">
      <c r="B39" s="420" t="s">
        <v>227</v>
      </c>
      <c r="C39" s="421">
        <v>126040</v>
      </c>
      <c r="D39" s="421">
        <v>277660</v>
      </c>
      <c r="E39" s="421">
        <v>443100</v>
      </c>
      <c r="F39" s="422">
        <v>622349</v>
      </c>
      <c r="H39" s="421">
        <v>193007</v>
      </c>
      <c r="I39" s="421">
        <v>419760.14</v>
      </c>
      <c r="J39" s="421">
        <v>672282.25</v>
      </c>
      <c r="K39" s="422">
        <v>955547.79</v>
      </c>
    </row>
    <row r="40" spans="2:11" ht="6" customHeight="1">
      <c r="B40" s="341"/>
      <c r="C40" s="341"/>
      <c r="D40" s="341"/>
      <c r="E40" s="341"/>
      <c r="F40" s="341"/>
      <c r="G40" s="341"/>
      <c r="H40" s="341"/>
      <c r="I40" s="341"/>
      <c r="J40" s="341"/>
      <c r="K40" s="341"/>
    </row>
    <row r="41" spans="2:11" ht="15" customHeight="1">
      <c r="B41" s="710" t="s">
        <v>115</v>
      </c>
      <c r="C41" s="711"/>
      <c r="D41" s="711"/>
      <c r="E41" s="711"/>
    </row>
    <row r="42" spans="2:11" ht="15" customHeight="1">
      <c r="B42" s="721" t="s">
        <v>228</v>
      </c>
      <c r="C42" s="711"/>
      <c r="D42" s="711"/>
      <c r="E42" s="711"/>
      <c r="F42" s="711"/>
      <c r="G42" s="711"/>
      <c r="H42" s="711"/>
      <c r="I42" s="711"/>
      <c r="J42" s="711"/>
      <c r="K42" s="711"/>
    </row>
    <row r="43" spans="2:11" ht="33" customHeight="1">
      <c r="B43" s="718"/>
      <c r="C43" s="711"/>
      <c r="D43" s="711"/>
      <c r="E43" s="711"/>
      <c r="F43" s="711"/>
      <c r="G43" s="711"/>
      <c r="H43" s="711"/>
      <c r="I43" s="711"/>
      <c r="J43" s="711"/>
      <c r="K43" s="711"/>
    </row>
    <row r="44" spans="2:11" ht="15" customHeight="1"/>
    <row r="45" spans="2:11" ht="15" customHeight="1"/>
    <row r="46" spans="2:11" ht="15" customHeight="1"/>
    <row r="47" spans="2:11" ht="15" customHeight="1"/>
    <row r="48" spans="2: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sheetData>
  <mergeCells count="10">
    <mergeCell ref="C4:F4"/>
    <mergeCell ref="H4:K4"/>
    <mergeCell ref="B43:K43"/>
    <mergeCell ref="B21:F21"/>
    <mergeCell ref="B22:F22"/>
    <mergeCell ref="C26:F26"/>
    <mergeCell ref="H26:K26"/>
    <mergeCell ref="B41:E41"/>
    <mergeCell ref="B42:K42"/>
    <mergeCell ref="B20:F20"/>
  </mergeCells>
  <pageMargins left="0.75" right="0.75" top="1" bottom="1" header="0.5" footer="0.5"/>
  <pageSetup paperSize="9" scale="70" orientation="portrait" r:id="rId1"/>
  <customProperties>
    <customPr name="_pios_id" r:id="rId2"/>
    <customPr name="EpmWorksheetKeyString_GUID" r:id="rId3"/>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1"/>
  <sheetViews>
    <sheetView showGridLines="0" showRuler="0" view="pageBreakPreview" zoomScaleNormal="78" zoomScaleSheetLayoutView="100" workbookViewId="0">
      <selection activeCell="D27" sqref="D27"/>
    </sheetView>
  </sheetViews>
  <sheetFormatPr baseColWidth="10" defaultColWidth="13.453125" defaultRowHeight="12.5"/>
  <cols>
    <col min="1" max="1" width="5.453125" customWidth="1"/>
    <col min="2" max="2" width="191.453125" customWidth="1"/>
    <col min="3" max="4" width="1.453125" customWidth="1"/>
  </cols>
  <sheetData>
    <row r="1" spans="1:2" ht="15" customHeight="1">
      <c r="A1" s="681"/>
      <c r="B1" s="682"/>
    </row>
    <row r="2" spans="1:2" ht="15" customHeight="1"/>
    <row r="3" spans="1:2" ht="29.25" customHeight="1">
      <c r="B3" s="49"/>
    </row>
    <row r="4" spans="1:2" ht="3.4" customHeight="1">
      <c r="B4" s="115"/>
    </row>
    <row r="5" spans="1:2" ht="13">
      <c r="B5" s="116"/>
    </row>
    <row r="6" spans="1:2" ht="103.75" customHeight="1">
      <c r="B6" s="49"/>
    </row>
    <row r="7" spans="1:2" ht="27.75" customHeight="1">
      <c r="B7" s="49"/>
    </row>
    <row r="8" spans="1:2" ht="35.9" customHeight="1">
      <c r="B8" s="117"/>
    </row>
    <row r="9" spans="1:2" ht="6.65" customHeight="1">
      <c r="B9" s="115"/>
    </row>
    <row r="10" spans="1:2" ht="14.25" customHeight="1">
      <c r="B10" s="116"/>
    </row>
    <row r="11" spans="1:2" ht="22.75" customHeight="1">
      <c r="B11" s="49"/>
    </row>
    <row r="12" spans="1:2" ht="3.4" customHeight="1">
      <c r="B12" s="115"/>
    </row>
    <row r="13" spans="1:2" ht="13">
      <c r="B13" s="116"/>
    </row>
    <row r="14" spans="1:2" ht="47.9" customHeight="1">
      <c r="B14" s="131"/>
    </row>
    <row r="15" spans="1:2" ht="33.65" customHeight="1">
      <c r="B15" s="131"/>
    </row>
    <row r="16" spans="1:2" ht="45.75" customHeight="1">
      <c r="B16" s="131"/>
    </row>
    <row r="17" spans="2:2" ht="3.4" customHeight="1">
      <c r="B17" s="115"/>
    </row>
    <row r="18" spans="2:2" ht="32.5" customHeight="1">
      <c r="B18" s="116"/>
    </row>
    <row r="19" spans="2:2" ht="3.4" customHeight="1">
      <c r="B19" s="115"/>
    </row>
    <row r="20" spans="2:2" ht="35.9" customHeight="1">
      <c r="B20" s="49"/>
    </row>
    <row r="21" spans="2:2" ht="15" customHeight="1"/>
  </sheetData>
  <mergeCells count="1">
    <mergeCell ref="A1:B1"/>
  </mergeCells>
  <pageMargins left="0.74803149606299213" right="0.74803149606299213" top="0.98425196850393704" bottom="0.98425196850393704" header="0.51181102362204722" footer="0.51181102362204722"/>
  <pageSetup paperSize="9" scale="94" orientation="landscape" r:id="rId1"/>
  <customProperties>
    <customPr name="_pios_id" r:id="rId2"/>
    <customPr name="EpmWorksheetKeyString_GUID" r:id="rId3"/>
  </customProperties>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70C0"/>
  </sheetPr>
  <dimension ref="B1:N31"/>
  <sheetViews>
    <sheetView showGridLines="0" showRuler="0" view="pageBreakPreview" zoomScale="80" zoomScaleNormal="100" zoomScaleSheetLayoutView="80" workbookViewId="0">
      <selection activeCell="B2" sqref="B2"/>
    </sheetView>
  </sheetViews>
  <sheetFormatPr baseColWidth="10" defaultColWidth="13.453125" defaultRowHeight="12.5"/>
  <cols>
    <col min="1" max="1" width="1.90625" customWidth="1"/>
    <col min="2" max="2" width="60.90625" customWidth="1"/>
    <col min="3" max="3" width="0.453125" customWidth="1"/>
    <col min="4" max="8" width="9.90625" customWidth="1"/>
    <col min="9" max="9" width="2.453125" customWidth="1"/>
    <col min="10" max="14" width="9.90625" customWidth="1"/>
    <col min="15" max="15" width="1.453125" customWidth="1"/>
  </cols>
  <sheetData>
    <row r="1" spans="2:14" ht="15" customHeight="1">
      <c r="B1" s="3" t="s">
        <v>229</v>
      </c>
      <c r="H1" s="682"/>
      <c r="I1" s="682"/>
      <c r="J1" s="682"/>
    </row>
    <row r="2" spans="2:14" ht="15" customHeight="1">
      <c r="B2" s="3" t="s">
        <v>17</v>
      </c>
    </row>
    <row r="3" spans="2:14" ht="15" customHeight="1">
      <c r="B3" s="4" t="s">
        <v>18</v>
      </c>
    </row>
    <row r="4" spans="2:14" ht="15" customHeight="1">
      <c r="D4" s="722">
        <v>2019</v>
      </c>
      <c r="E4" s="682"/>
      <c r="F4" s="682"/>
      <c r="G4" s="682"/>
      <c r="H4" s="682"/>
      <c r="J4" s="722">
        <v>2020</v>
      </c>
      <c r="K4" s="682"/>
      <c r="L4" s="682"/>
      <c r="M4" s="682"/>
      <c r="N4" s="682"/>
    </row>
    <row r="5" spans="2:14" ht="4.75" customHeight="1"/>
    <row r="6" spans="2:14" s="657" customFormat="1" ht="15" customHeight="1">
      <c r="D6" s="23" t="s">
        <v>19</v>
      </c>
      <c r="E6" s="174" t="s">
        <v>20</v>
      </c>
      <c r="F6" s="174" t="s">
        <v>21</v>
      </c>
      <c r="G6" s="174" t="s">
        <v>22</v>
      </c>
      <c r="H6" s="174" t="s">
        <v>23</v>
      </c>
      <c r="J6" s="23" t="s">
        <v>19</v>
      </c>
      <c r="K6" s="174" t="s">
        <v>20</v>
      </c>
      <c r="L6" s="174" t="s">
        <v>21</v>
      </c>
      <c r="M6" s="174" t="s">
        <v>22</v>
      </c>
      <c r="N6" s="174" t="s">
        <v>23</v>
      </c>
    </row>
    <row r="7" spans="2:14" s="657" customFormat="1" ht="5.15" customHeight="1">
      <c r="C7" s="659"/>
      <c r="D7" s="659"/>
      <c r="E7" s="659"/>
      <c r="F7" s="659"/>
      <c r="G7" s="659"/>
      <c r="H7" s="659"/>
      <c r="I7" s="659"/>
      <c r="J7" s="659"/>
    </row>
    <row r="8" spans="2:14" s="657" customFormat="1" ht="5.15" customHeight="1">
      <c r="B8" s="175"/>
      <c r="C8" s="175"/>
      <c r="D8" s="675"/>
      <c r="E8" s="175"/>
      <c r="F8" s="175"/>
      <c r="G8" s="175"/>
      <c r="H8" s="175"/>
      <c r="I8" s="175"/>
      <c r="J8" s="675"/>
      <c r="K8" s="175"/>
      <c r="L8" s="175"/>
      <c r="M8" s="175"/>
      <c r="N8" s="175"/>
    </row>
    <row r="9" spans="2:14" s="657" customFormat="1" ht="15" customHeight="1">
      <c r="B9" s="151" t="s">
        <v>24</v>
      </c>
      <c r="D9" s="26">
        <v>1690.52087818</v>
      </c>
      <c r="E9" s="152">
        <v>1720.3767077</v>
      </c>
      <c r="F9" s="152">
        <v>1772.979595</v>
      </c>
      <c r="G9" s="152">
        <v>1925.1103427</v>
      </c>
      <c r="H9" s="152">
        <v>7108.9847949000005</v>
      </c>
      <c r="J9" s="26"/>
      <c r="K9" s="152"/>
      <c r="L9" s="152"/>
      <c r="M9" s="152"/>
      <c r="N9" s="152"/>
    </row>
    <row r="10" spans="2:14" s="657" customFormat="1" ht="14.25" customHeight="1">
      <c r="B10" s="154" t="s">
        <v>320</v>
      </c>
      <c r="D10" s="28">
        <v>1635.93259405</v>
      </c>
      <c r="E10" s="155">
        <v>1669.7781970900003</v>
      </c>
      <c r="F10" s="155">
        <v>1724.563300099999</v>
      </c>
      <c r="G10" s="155">
        <v>1860.5169418500002</v>
      </c>
      <c r="H10" s="155">
        <v>6890.7910330899995</v>
      </c>
      <c r="J10" s="28"/>
      <c r="K10" s="155"/>
      <c r="L10" s="155"/>
      <c r="M10" s="155"/>
      <c r="N10" s="155"/>
    </row>
    <row r="11" spans="2:14" s="657" customFormat="1" ht="13">
      <c r="B11" s="667" t="s">
        <v>346</v>
      </c>
      <c r="D11" s="28">
        <v>391.41312400999999</v>
      </c>
      <c r="E11" s="155">
        <v>394.50268348000003</v>
      </c>
      <c r="F11" s="155">
        <v>459.90637786999974</v>
      </c>
      <c r="G11" s="155">
        <v>549.58053378000022</v>
      </c>
      <c r="H11" s="155">
        <v>1795.40271914</v>
      </c>
      <c r="J11" s="28"/>
      <c r="K11" s="155"/>
      <c r="L11" s="155"/>
      <c r="M11" s="155"/>
      <c r="N11" s="155"/>
    </row>
    <row r="12" spans="2:14" s="657" customFormat="1" ht="13">
      <c r="B12" s="154" t="s">
        <v>234</v>
      </c>
      <c r="D12" s="28">
        <v>54.588284130000005</v>
      </c>
      <c r="E12" s="155">
        <v>50.598509960000001</v>
      </c>
      <c r="F12" s="155">
        <v>48.416267779999998</v>
      </c>
      <c r="G12" s="155">
        <v>64.590813460000021</v>
      </c>
      <c r="H12" s="155">
        <v>218.19387533000003</v>
      </c>
      <c r="J12" s="28"/>
      <c r="K12" s="155"/>
      <c r="L12" s="155"/>
      <c r="M12" s="155"/>
      <c r="N12" s="155"/>
    </row>
    <row r="13" spans="2:14" s="657" customFormat="1" ht="15" customHeight="1">
      <c r="B13" s="151" t="s">
        <v>33</v>
      </c>
      <c r="D13" s="26">
        <v>503.72183211000004</v>
      </c>
      <c r="E13" s="152">
        <v>548.16619779999996</v>
      </c>
      <c r="F13" s="152">
        <v>542.73017179999999</v>
      </c>
      <c r="G13" s="152">
        <v>519.0446134</v>
      </c>
      <c r="H13" s="152">
        <v>2113.6554959</v>
      </c>
      <c r="J13" s="26"/>
      <c r="K13" s="152"/>
      <c r="L13" s="152"/>
      <c r="M13" s="152"/>
      <c r="N13" s="152"/>
    </row>
    <row r="14" spans="2:14" s="657" customFormat="1" ht="15" customHeight="1">
      <c r="B14" s="156" t="s">
        <v>34</v>
      </c>
      <c r="D14" s="33">
        <v>0.29796841826189252</v>
      </c>
      <c r="E14" s="157">
        <v>0.318631492362421</v>
      </c>
      <c r="F14" s="157">
        <v>0.30611191089314299</v>
      </c>
      <c r="G14" s="157">
        <v>0.26961811065439001</v>
      </c>
      <c r="H14" s="157">
        <v>0.29732170723115597</v>
      </c>
      <c r="J14" s="33"/>
      <c r="K14" s="157"/>
      <c r="L14" s="157"/>
      <c r="M14" s="157"/>
      <c r="N14" s="157"/>
    </row>
    <row r="15" spans="2:14" s="657" customFormat="1" ht="15" customHeight="1">
      <c r="B15" s="151" t="s">
        <v>209</v>
      </c>
      <c r="D15" s="26">
        <v>185.07522933999999</v>
      </c>
      <c r="E15" s="152">
        <v>224.4068757</v>
      </c>
      <c r="F15" s="152">
        <v>242.13221859999999</v>
      </c>
      <c r="G15" s="152">
        <v>262.23635289999999</v>
      </c>
      <c r="H15" s="152">
        <v>913.85067649999996</v>
      </c>
      <c r="J15" s="26"/>
      <c r="K15" s="152"/>
      <c r="L15" s="152"/>
      <c r="M15" s="152"/>
      <c r="N15" s="152"/>
    </row>
    <row r="16" spans="2:14" s="657" customFormat="1" ht="15" customHeight="1">
      <c r="B16" s="158" t="s">
        <v>63</v>
      </c>
      <c r="D16" s="28" t="s">
        <v>442</v>
      </c>
      <c r="E16" s="155">
        <v>0</v>
      </c>
      <c r="F16" s="155">
        <v>0</v>
      </c>
      <c r="G16" s="155">
        <v>0</v>
      </c>
      <c r="H16" s="155">
        <v>0</v>
      </c>
      <c r="J16" s="28"/>
      <c r="K16" s="155"/>
      <c r="L16" s="155"/>
      <c r="M16" s="155"/>
      <c r="N16" s="155"/>
    </row>
    <row r="17" spans="2:14" s="657" customFormat="1" ht="15" customHeight="1">
      <c r="B17" s="151" t="s">
        <v>210</v>
      </c>
      <c r="D17" s="26">
        <v>318.64660277000007</v>
      </c>
      <c r="E17" s="152">
        <v>323.75932210000002</v>
      </c>
      <c r="F17" s="152">
        <v>300.59795320000001</v>
      </c>
      <c r="G17" s="152">
        <v>256.80826050000002</v>
      </c>
      <c r="H17" s="152">
        <v>1199.8048194</v>
      </c>
      <c r="J17" s="26"/>
      <c r="K17" s="152"/>
      <c r="L17" s="152"/>
      <c r="M17" s="152"/>
      <c r="N17" s="152"/>
    </row>
    <row r="18" spans="2:14" s="657" customFormat="1" ht="6.65" customHeight="1">
      <c r="C18" s="659"/>
      <c r="D18" s="659"/>
      <c r="E18" s="659"/>
      <c r="F18" s="659"/>
      <c r="G18" s="659"/>
      <c r="H18" s="659"/>
      <c r="I18" s="659"/>
      <c r="J18" s="659"/>
    </row>
    <row r="19" spans="2:14" s="657" customFormat="1" ht="6.65" customHeight="1">
      <c r="B19" s="175"/>
      <c r="C19" s="175"/>
      <c r="D19" s="175"/>
      <c r="E19" s="175"/>
      <c r="F19" s="175"/>
      <c r="G19" s="175"/>
      <c r="H19" s="175"/>
      <c r="I19" s="175"/>
      <c r="J19" s="175"/>
      <c r="K19" s="175"/>
      <c r="L19" s="175"/>
      <c r="M19" s="175"/>
      <c r="N19" s="175"/>
    </row>
    <row r="20" spans="2:14" s="657" customFormat="1" ht="15" customHeight="1">
      <c r="B20" s="725" t="s">
        <v>45</v>
      </c>
      <c r="C20" s="724"/>
      <c r="D20" s="724"/>
      <c r="E20" s="724"/>
      <c r="F20" s="724"/>
      <c r="G20" s="724"/>
      <c r="H20" s="724"/>
      <c r="I20" s="724"/>
      <c r="J20" s="724"/>
      <c r="K20" s="724"/>
      <c r="L20" s="724"/>
      <c r="M20" s="724"/>
      <c r="N20" s="724"/>
    </row>
    <row r="21" spans="2:14" s="657" customFormat="1" ht="15" customHeight="1">
      <c r="B21" s="723" t="s">
        <v>230</v>
      </c>
      <c r="C21" s="724"/>
      <c r="D21" s="724"/>
      <c r="E21" s="724"/>
      <c r="F21" s="724"/>
      <c r="G21" s="724"/>
      <c r="H21" s="724"/>
      <c r="I21" s="724"/>
      <c r="J21" s="724"/>
      <c r="K21" s="724"/>
      <c r="L21" s="724"/>
      <c r="M21" s="724"/>
      <c r="N21" s="724"/>
    </row>
    <row r="22" spans="2:14" ht="15" customHeight="1"/>
    <row r="23" spans="2:14" ht="15" customHeight="1"/>
    <row r="24" spans="2:14" ht="15" customHeight="1"/>
    <row r="25" spans="2:14" ht="15" customHeight="1"/>
    <row r="26" spans="2:14" ht="15" customHeight="1"/>
    <row r="27" spans="2:14" ht="15" customHeight="1"/>
    <row r="28" spans="2:14" ht="15" customHeight="1"/>
    <row r="29" spans="2:14" ht="15" customHeight="1"/>
    <row r="30" spans="2:14" ht="15" customHeight="1"/>
    <row r="31" spans="2:14" ht="15" customHeight="1"/>
  </sheetData>
  <mergeCells count="5">
    <mergeCell ref="D4:H4"/>
    <mergeCell ref="H1:J1"/>
    <mergeCell ref="J4:N4"/>
    <mergeCell ref="B21:N21"/>
    <mergeCell ref="B20:N20"/>
  </mergeCells>
  <pageMargins left="0.75" right="0.75" top="1" bottom="1" header="0.5" footer="0.5"/>
  <pageSetup paperSize="9" scale="53" orientation="landscape" r:id="rId1"/>
  <customProperties>
    <customPr name="_pios_id" r:id="rId2"/>
    <customPr name="EpmWorksheetKeyString_GUID" r:id="rId3"/>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70C0"/>
  </sheetPr>
  <dimension ref="B1:P88"/>
  <sheetViews>
    <sheetView showGridLines="0" showRuler="0" view="pageBreakPreview" topLeftCell="B1" zoomScale="60" zoomScaleNormal="100" workbookViewId="0">
      <selection activeCell="E2" sqref="E2"/>
    </sheetView>
  </sheetViews>
  <sheetFormatPr baseColWidth="10" defaultColWidth="13.453125" defaultRowHeight="12.5"/>
  <cols>
    <col min="1" max="1" width="1.90625" customWidth="1"/>
    <col min="2" max="2" width="46.453125" customWidth="1"/>
    <col min="3" max="4" width="9.90625" customWidth="1"/>
    <col min="5" max="5" width="10.7265625" bestFit="1" customWidth="1"/>
    <col min="6" max="6" width="10.36328125" bestFit="1" customWidth="1"/>
    <col min="7" max="7" width="1.453125" customWidth="1"/>
    <col min="8" max="9" width="9.90625" customWidth="1"/>
    <col min="10" max="10" width="10.7265625" bestFit="1" customWidth="1"/>
    <col min="11" max="11" width="10.36328125" bestFit="1" customWidth="1"/>
    <col min="12" max="12" width="1.453125" customWidth="1"/>
    <col min="13" max="13" width="11.453125" customWidth="1"/>
    <col min="14" max="14" width="48.7265625" customWidth="1"/>
    <col min="15" max="216" width="11.453125" customWidth="1"/>
  </cols>
  <sheetData>
    <row r="1" spans="2:13" ht="17.149999999999999" customHeight="1">
      <c r="B1" s="3" t="s">
        <v>229</v>
      </c>
      <c r="F1" s="682"/>
      <c r="G1" s="682"/>
      <c r="H1" s="682"/>
    </row>
    <row r="2" spans="2:13" ht="17.149999999999999" customHeight="1">
      <c r="B2" s="3" t="s">
        <v>1</v>
      </c>
    </row>
    <row r="3" spans="2:13" ht="17.149999999999999" customHeight="1">
      <c r="B3" s="4" t="s">
        <v>212</v>
      </c>
    </row>
    <row r="4" spans="2:13" ht="18.75" customHeight="1">
      <c r="C4" s="722">
        <v>2019</v>
      </c>
      <c r="D4" s="682"/>
      <c r="E4" s="682"/>
      <c r="F4" s="682"/>
      <c r="H4" s="722">
        <v>2020</v>
      </c>
      <c r="I4" s="682"/>
      <c r="J4" s="682"/>
      <c r="K4" s="682"/>
    </row>
    <row r="5" spans="2:13" ht="4.75" customHeight="1"/>
    <row r="6" spans="2:13" ht="18.75" customHeight="1">
      <c r="C6" s="6" t="s">
        <v>4</v>
      </c>
      <c r="D6" s="5" t="s">
        <v>5</v>
      </c>
      <c r="E6" s="5" t="s">
        <v>6</v>
      </c>
      <c r="F6" s="178" t="s">
        <v>7</v>
      </c>
      <c r="H6" s="6" t="s">
        <v>4</v>
      </c>
      <c r="I6" s="5" t="s">
        <v>5</v>
      </c>
      <c r="J6" s="5" t="s">
        <v>6</v>
      </c>
      <c r="K6" s="178" t="s">
        <v>7</v>
      </c>
    </row>
    <row r="7" spans="2:13" ht="5.15" customHeight="1">
      <c r="C7" s="546"/>
      <c r="F7" s="548"/>
      <c r="H7" s="546"/>
      <c r="K7" s="635"/>
    </row>
    <row r="8" spans="2:13" ht="5.15" customHeight="1">
      <c r="B8" s="20"/>
      <c r="C8" s="547"/>
      <c r="D8" s="20"/>
      <c r="E8" s="20"/>
      <c r="F8" s="175"/>
      <c r="G8" s="20"/>
      <c r="H8" s="547"/>
      <c r="I8" s="20"/>
      <c r="J8" s="20"/>
      <c r="K8" s="175"/>
    </row>
    <row r="9" spans="2:13" s="132" customFormat="1" ht="17.149999999999999" customHeight="1">
      <c r="B9" s="151" t="s">
        <v>349</v>
      </c>
      <c r="C9" s="16">
        <v>24793.682028993404</v>
      </c>
      <c r="D9" s="159">
        <v>25113.5549674131</v>
      </c>
      <c r="E9" s="159">
        <v>25731.523967413097</v>
      </c>
      <c r="F9" s="159">
        <v>26145.509000000002</v>
      </c>
      <c r="G9" s="657"/>
      <c r="H9" s="159"/>
      <c r="I9" s="159"/>
      <c r="J9" s="159"/>
      <c r="K9" s="159"/>
      <c r="L9" s="657"/>
      <c r="M9" s="657"/>
    </row>
    <row r="10" spans="2:13" ht="13">
      <c r="B10" s="158" t="s">
        <v>430</v>
      </c>
      <c r="C10" s="676">
        <v>309.31131929510002</v>
      </c>
      <c r="D10" s="553">
        <v>310.88931929509999</v>
      </c>
      <c r="E10" s="553">
        <v>312.24931929510001</v>
      </c>
      <c r="F10" s="553">
        <v>313.33199999999999</v>
      </c>
      <c r="G10" s="657"/>
      <c r="H10" s="553"/>
      <c r="I10" s="553"/>
      <c r="J10" s="553"/>
      <c r="K10" s="553"/>
      <c r="L10" s="657"/>
      <c r="M10" s="657"/>
    </row>
    <row r="11" spans="2:13" s="126" customFormat="1" ht="13">
      <c r="B11" s="158" t="s">
        <v>8</v>
      </c>
      <c r="C11" s="676">
        <v>28.4</v>
      </c>
      <c r="D11" s="553">
        <v>28.4</v>
      </c>
      <c r="E11" s="553">
        <v>28.4</v>
      </c>
      <c r="F11" s="553">
        <v>28.4</v>
      </c>
      <c r="G11" s="657"/>
      <c r="H11" s="553"/>
      <c r="I11" s="553"/>
      <c r="J11" s="553"/>
      <c r="K11" s="553"/>
      <c r="L11" s="657"/>
      <c r="M11" s="657"/>
    </row>
    <row r="12" spans="2:13" ht="13">
      <c r="B12" s="158" t="s">
        <v>9</v>
      </c>
      <c r="C12" s="676">
        <v>28.398991861800003</v>
      </c>
      <c r="D12" s="553">
        <v>28.520991861800002</v>
      </c>
      <c r="E12" s="553">
        <v>28.7369918618</v>
      </c>
      <c r="F12" s="553">
        <v>28.852</v>
      </c>
      <c r="G12" s="657"/>
      <c r="H12" s="553"/>
      <c r="I12" s="553"/>
      <c r="J12" s="553"/>
      <c r="K12" s="553"/>
      <c r="L12" s="657"/>
      <c r="M12" s="657"/>
    </row>
    <row r="13" spans="2:13" ht="13">
      <c r="B13" s="158" t="s">
        <v>409</v>
      </c>
      <c r="C13" s="677">
        <v>24455.971717836503</v>
      </c>
      <c r="D13" s="554">
        <v>24774.144656256201</v>
      </c>
      <c r="E13" s="554">
        <v>25390.537656256198</v>
      </c>
      <c r="F13" s="554">
        <v>25803.325000000001</v>
      </c>
      <c r="G13" s="657"/>
      <c r="H13" s="554"/>
      <c r="I13" s="554"/>
      <c r="J13" s="554"/>
      <c r="K13" s="554"/>
      <c r="L13" s="657"/>
      <c r="M13" s="657"/>
    </row>
    <row r="14" spans="2:13" ht="18.75" customHeight="1">
      <c r="B14" s="667" t="s">
        <v>10</v>
      </c>
      <c r="C14" s="677">
        <v>8534.643</v>
      </c>
      <c r="D14" s="554">
        <v>8482.6450000000004</v>
      </c>
      <c r="E14" s="554">
        <v>8625.14</v>
      </c>
      <c r="F14" s="554">
        <v>8436.1470000000008</v>
      </c>
      <c r="G14" s="657"/>
      <c r="H14" s="554"/>
      <c r="I14" s="554"/>
      <c r="J14" s="554"/>
      <c r="K14" s="554"/>
      <c r="L14" s="657"/>
      <c r="M14" s="657"/>
    </row>
    <row r="15" spans="2:13" ht="13">
      <c r="B15" s="667" t="s">
        <v>231</v>
      </c>
      <c r="C15" s="677">
        <v>12136.104162280901</v>
      </c>
      <c r="D15" s="554">
        <v>12142.3861622809</v>
      </c>
      <c r="E15" s="554">
        <v>12164.1191622809</v>
      </c>
      <c r="F15" s="554">
        <v>12248.481</v>
      </c>
      <c r="G15" s="668"/>
      <c r="H15" s="554"/>
      <c r="I15" s="554"/>
      <c r="J15" s="554"/>
      <c r="K15" s="554"/>
      <c r="L15" s="657"/>
      <c r="M15" s="657"/>
    </row>
    <row r="16" spans="2:13" ht="13">
      <c r="B16" s="667" t="s">
        <v>12</v>
      </c>
      <c r="C16" s="677">
        <v>3785.2245555556001</v>
      </c>
      <c r="D16" s="554">
        <v>4149.1134939753001</v>
      </c>
      <c r="E16" s="554">
        <v>4601.2784939753001</v>
      </c>
      <c r="F16" s="554">
        <v>5118.6970000000001</v>
      </c>
      <c r="G16" s="657"/>
      <c r="H16" s="554"/>
      <c r="I16" s="554"/>
      <c r="J16" s="554"/>
      <c r="K16" s="554"/>
      <c r="L16" s="657"/>
      <c r="M16" s="657"/>
    </row>
    <row r="17" spans="2:16" ht="13">
      <c r="B17" s="24" t="s">
        <v>429</v>
      </c>
      <c r="C17" s="677">
        <v>8290.3230000000003</v>
      </c>
      <c r="D17" s="554">
        <v>8487.6970000000001</v>
      </c>
      <c r="E17" s="554">
        <v>8697.2029999999995</v>
      </c>
      <c r="F17" s="554">
        <v>8714.6769999999997</v>
      </c>
      <c r="G17" s="657"/>
      <c r="H17" s="554"/>
      <c r="I17" s="554"/>
      <c r="J17" s="554"/>
      <c r="K17" s="554"/>
      <c r="L17" s="657"/>
      <c r="M17" s="657"/>
    </row>
    <row r="18" spans="2:16" ht="9.5" customHeight="1">
      <c r="C18" s="40"/>
      <c r="D18" s="120"/>
      <c r="E18" s="120"/>
      <c r="F18" s="555"/>
      <c r="H18" s="40"/>
      <c r="K18" s="555"/>
    </row>
    <row r="19" spans="2:16" ht="17.149999999999999" customHeight="1">
      <c r="B19" s="9" t="s">
        <v>431</v>
      </c>
      <c r="C19" s="48">
        <v>33084.005028993401</v>
      </c>
      <c r="D19" s="47">
        <v>33601.251967413104</v>
      </c>
      <c r="E19" s="47">
        <v>34428.726967413095</v>
      </c>
      <c r="F19" s="556">
        <v>34860.186000000002</v>
      </c>
      <c r="G19" s="21"/>
      <c r="H19" s="48"/>
      <c r="I19" s="47"/>
      <c r="J19" s="47"/>
      <c r="K19" s="556"/>
    </row>
    <row r="20" spans="2:16" ht="6.65" customHeight="1">
      <c r="B20" s="20"/>
      <c r="C20" s="20"/>
      <c r="D20" s="20"/>
      <c r="E20" s="20"/>
      <c r="F20" s="20"/>
      <c r="G20" s="20"/>
      <c r="H20" s="20"/>
      <c r="I20" s="20"/>
      <c r="J20" s="20"/>
      <c r="K20" s="20"/>
    </row>
    <row r="21" spans="2:16" ht="24" customHeight="1">
      <c r="B21" s="729" t="s">
        <v>465</v>
      </c>
      <c r="C21" s="682"/>
      <c r="D21" s="682"/>
      <c r="E21" s="682"/>
      <c r="F21" s="682"/>
      <c r="G21" s="682"/>
      <c r="H21" s="682"/>
      <c r="I21" s="682"/>
      <c r="J21" s="682"/>
      <c r="K21" s="682"/>
      <c r="N21" s="726"/>
      <c r="O21" s="726"/>
      <c r="P21" s="726"/>
    </row>
    <row r="22" spans="2:16" ht="21.75" customHeight="1">
      <c r="B22" s="729" t="s">
        <v>464</v>
      </c>
      <c r="C22" s="682"/>
      <c r="D22" s="682"/>
      <c r="E22" s="682"/>
      <c r="F22" s="682"/>
      <c r="G22" s="682"/>
      <c r="H22" s="682"/>
      <c r="I22" s="682"/>
      <c r="J22" s="682"/>
      <c r="K22" s="682"/>
      <c r="N22" s="726"/>
      <c r="O22" s="726"/>
      <c r="P22" s="726"/>
    </row>
    <row r="23" spans="2:16" ht="15" customHeight="1">
      <c r="B23" s="728"/>
      <c r="C23" s="682"/>
      <c r="D23" s="682"/>
      <c r="E23" s="682"/>
      <c r="F23" s="682"/>
      <c r="G23" s="682"/>
      <c r="H23" s="682"/>
      <c r="N23" s="726"/>
      <c r="O23" s="726"/>
      <c r="P23" s="726"/>
    </row>
    <row r="24" spans="2:16" ht="17.149999999999999" customHeight="1"/>
    <row r="25" spans="2:16" ht="17.149999999999999" customHeight="1">
      <c r="B25" s="2" t="s">
        <v>215</v>
      </c>
    </row>
    <row r="26" spans="2:16" ht="15" customHeight="1">
      <c r="B26" s="4" t="s">
        <v>139</v>
      </c>
    </row>
    <row r="27" spans="2:16" ht="18.75" customHeight="1">
      <c r="C27" s="722">
        <v>2019</v>
      </c>
      <c r="D27" s="682"/>
      <c r="E27" s="682"/>
      <c r="F27" s="682"/>
      <c r="H27" s="722">
        <v>2020</v>
      </c>
      <c r="I27" s="682"/>
      <c r="J27" s="682"/>
      <c r="K27" s="682"/>
    </row>
    <row r="28" spans="2:16" ht="3.4" customHeight="1"/>
    <row r="29" spans="2:16" ht="18.75" customHeight="1">
      <c r="C29" s="6" t="s">
        <v>4</v>
      </c>
      <c r="D29" s="5" t="s">
        <v>5</v>
      </c>
      <c r="E29" s="178" t="s">
        <v>6</v>
      </c>
      <c r="F29" s="178" t="s">
        <v>7</v>
      </c>
      <c r="H29" s="6" t="s">
        <v>4</v>
      </c>
      <c r="I29" s="5" t="s">
        <v>5</v>
      </c>
      <c r="J29" s="5" t="s">
        <v>6</v>
      </c>
      <c r="K29" s="178" t="s">
        <v>7</v>
      </c>
    </row>
    <row r="30" spans="2:16" ht="5.15" customHeight="1">
      <c r="C30" s="546"/>
      <c r="E30" s="548"/>
      <c r="F30" s="548"/>
      <c r="H30" s="546"/>
      <c r="K30" s="635"/>
    </row>
    <row r="31" spans="2:16" ht="6" customHeight="1">
      <c r="B31" s="20"/>
      <c r="C31" s="547"/>
      <c r="D31" s="20"/>
      <c r="E31" s="175"/>
      <c r="F31" s="175"/>
      <c r="G31" s="20"/>
      <c r="H31" s="547"/>
      <c r="I31" s="20"/>
      <c r="J31" s="20"/>
      <c r="K31" s="175"/>
    </row>
    <row r="32" spans="2:16" ht="15" customHeight="1">
      <c r="B32" s="12" t="s">
        <v>223</v>
      </c>
      <c r="C32" s="14">
        <v>1.9E-2</v>
      </c>
      <c r="D32" s="13">
        <v>1.73662402129569E-2</v>
      </c>
      <c r="E32" s="164">
        <v>1.7285814648838001E-2</v>
      </c>
      <c r="F32" s="164">
        <v>2.0072035095354501E-2</v>
      </c>
      <c r="H32" s="14"/>
      <c r="I32" s="13"/>
      <c r="J32" s="13"/>
      <c r="K32" s="164"/>
    </row>
    <row r="33" spans="2:11" ht="15" customHeight="1">
      <c r="B33" s="37" t="s">
        <v>11</v>
      </c>
      <c r="C33" s="19">
        <v>8.9999999999999993E-3</v>
      </c>
      <c r="D33" s="18">
        <v>8.8423918102199291E-3</v>
      </c>
      <c r="E33" s="165">
        <v>9.7795671029963106E-3</v>
      </c>
      <c r="F33" s="165">
        <v>1.0498797369857E-2</v>
      </c>
      <c r="H33" s="19"/>
      <c r="I33" s="18"/>
      <c r="J33" s="18"/>
      <c r="K33" s="165"/>
    </row>
    <row r="34" spans="2:11" ht="15" customHeight="1">
      <c r="B34" s="12" t="s">
        <v>224</v>
      </c>
      <c r="C34" s="14">
        <v>1.9E-2</v>
      </c>
      <c r="D34" s="13">
        <v>1.8108908351796401E-2</v>
      </c>
      <c r="E34" s="164">
        <v>1.78299862099386E-2</v>
      </c>
      <c r="F34" s="164">
        <v>1.84034395112397E-2</v>
      </c>
      <c r="H34" s="14"/>
      <c r="I34" s="13"/>
      <c r="J34" s="13"/>
      <c r="K34" s="164"/>
    </row>
    <row r="35" spans="2:11" ht="15" customHeight="1">
      <c r="B35" s="37" t="s">
        <v>11</v>
      </c>
      <c r="C35" s="19">
        <v>8.9999999999999993E-3</v>
      </c>
      <c r="D35" s="18">
        <v>9.1462559512786208E-3</v>
      </c>
      <c r="E35" s="165">
        <v>9.3579288250236706E-3</v>
      </c>
      <c r="F35" s="165">
        <v>9.6429851786174799E-3</v>
      </c>
      <c r="H35" s="19"/>
      <c r="I35" s="18"/>
      <c r="J35" s="18"/>
      <c r="K35" s="165"/>
    </row>
    <row r="36" spans="2:11" ht="15" customHeight="1">
      <c r="B36" s="12" t="s">
        <v>225</v>
      </c>
      <c r="C36" s="16">
        <v>14.6</v>
      </c>
      <c r="D36" s="15">
        <v>14.669037080597199</v>
      </c>
      <c r="E36" s="159">
        <v>14.497300712424201</v>
      </c>
      <c r="F36" s="159">
        <v>14.444214060637201</v>
      </c>
      <c r="H36" s="16"/>
      <c r="I36" s="15"/>
      <c r="J36" s="15"/>
      <c r="K36" s="159"/>
    </row>
    <row r="37" spans="2:11" ht="15" hidden="1" customHeight="1">
      <c r="B37" s="37" t="s">
        <v>10</v>
      </c>
      <c r="C37" s="8">
        <v>7.2</v>
      </c>
      <c r="D37" s="7">
        <v>7.3793514288316002</v>
      </c>
      <c r="E37" s="160">
        <v>7.3742833507237204</v>
      </c>
      <c r="F37" s="160">
        <v>7.4432454923400497</v>
      </c>
      <c r="H37" s="8"/>
      <c r="I37" s="7"/>
      <c r="J37" s="7"/>
      <c r="K37" s="160"/>
    </row>
    <row r="38" spans="2:11" ht="15" customHeight="1">
      <c r="B38" s="37" t="s">
        <v>11</v>
      </c>
      <c r="C38" s="8">
        <v>23.7</v>
      </c>
      <c r="D38" s="7">
        <v>23.7591847268815</v>
      </c>
      <c r="E38" s="160">
        <v>23.628596440930899</v>
      </c>
      <c r="F38" s="160">
        <v>23.7097095327989</v>
      </c>
      <c r="H38" s="8"/>
      <c r="I38" s="7"/>
      <c r="J38" s="7"/>
      <c r="K38" s="160"/>
    </row>
    <row r="39" spans="2:11" ht="15" hidden="1" customHeight="1">
      <c r="B39" s="44" t="s">
        <v>227</v>
      </c>
      <c r="C39" s="45">
        <v>126797</v>
      </c>
      <c r="D39" s="45">
        <v>274846</v>
      </c>
      <c r="E39" s="45">
        <v>442731.4</v>
      </c>
      <c r="F39" s="46">
        <v>613218.6</v>
      </c>
      <c r="H39" s="45">
        <v>177867.8</v>
      </c>
      <c r="I39" s="45">
        <v>381753.67636458803</v>
      </c>
      <c r="J39" s="45">
        <v>601112.27526764502</v>
      </c>
      <c r="K39" s="46">
        <v>846799.92458841403</v>
      </c>
    </row>
    <row r="40" spans="2:11" ht="6" customHeight="1">
      <c r="B40" s="20"/>
      <c r="C40" s="20"/>
      <c r="D40" s="20"/>
      <c r="E40" s="20"/>
      <c r="F40" s="20"/>
      <c r="G40" s="20"/>
      <c r="H40" s="20"/>
      <c r="I40" s="20"/>
      <c r="J40" s="20"/>
      <c r="K40" s="20"/>
    </row>
    <row r="41" spans="2:11" ht="15" customHeight="1">
      <c r="B41" s="729" t="s">
        <v>115</v>
      </c>
      <c r="C41" s="682"/>
      <c r="D41" s="682"/>
      <c r="E41" s="682"/>
      <c r="F41" s="682"/>
      <c r="G41" s="682"/>
      <c r="H41" s="682"/>
      <c r="I41" s="682"/>
      <c r="J41" s="682"/>
    </row>
    <row r="42" spans="2:11" s="189" customFormat="1" ht="15" customHeight="1">
      <c r="B42" s="728" t="s">
        <v>228</v>
      </c>
      <c r="C42" s="682"/>
      <c r="D42" s="682"/>
      <c r="E42" s="682"/>
      <c r="F42" s="682"/>
      <c r="G42" s="682"/>
      <c r="H42" s="682"/>
      <c r="I42" s="682"/>
      <c r="J42" s="682"/>
      <c r="K42" s="682"/>
    </row>
    <row r="43" spans="2:11" s="189" customFormat="1" ht="24" customHeight="1">
      <c r="B43" s="727"/>
      <c r="C43" s="682"/>
      <c r="D43" s="682"/>
      <c r="E43" s="682"/>
      <c r="F43" s="682"/>
      <c r="G43" s="682"/>
      <c r="H43" s="682"/>
      <c r="I43" s="682"/>
      <c r="J43" s="682"/>
      <c r="K43" s="682"/>
    </row>
    <row r="44" spans="2:11" ht="15.75" customHeight="1"/>
    <row r="45" spans="2:11" ht="15.75" customHeight="1"/>
    <row r="46" spans="2:11" ht="15.75" customHeight="1"/>
    <row r="47" spans="2:11" ht="15.75" customHeight="1"/>
    <row r="48" spans="2:11" ht="15.75" customHeight="1"/>
    <row r="49" ht="15.7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sheetData>
  <mergeCells count="12">
    <mergeCell ref="C4:F4"/>
    <mergeCell ref="F1:H1"/>
    <mergeCell ref="H4:K4"/>
    <mergeCell ref="B22:K22"/>
    <mergeCell ref="B21:K21"/>
    <mergeCell ref="N21:P23"/>
    <mergeCell ref="B43:K43"/>
    <mergeCell ref="B42:K42"/>
    <mergeCell ref="B41:J41"/>
    <mergeCell ref="B23:H23"/>
    <mergeCell ref="H27:K27"/>
    <mergeCell ref="C27:F27"/>
  </mergeCells>
  <pageMargins left="0.75" right="0.75" top="1" bottom="1" header="0.5" footer="0.5"/>
  <pageSetup paperSize="9" scale="51" orientation="portrait" r:id="rId1"/>
  <customProperties>
    <customPr name="_pios_id" r:id="rId2"/>
    <customPr name="EpmWorksheetKeyString_GUID" r:id="rId3"/>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0070C0"/>
  </sheetPr>
  <dimension ref="B1:Q25"/>
  <sheetViews>
    <sheetView showGridLines="0" showRuler="0" view="pageBreakPreview" zoomScale="70" zoomScaleNormal="90" zoomScaleSheetLayoutView="70" workbookViewId="0">
      <selection activeCell="F2" sqref="F2"/>
    </sheetView>
  </sheetViews>
  <sheetFormatPr baseColWidth="10" defaultColWidth="13.453125" defaultRowHeight="12.5"/>
  <cols>
    <col min="1" max="1" width="1.90625" customWidth="1"/>
    <col min="2" max="2" width="60.90625" customWidth="1"/>
    <col min="3" max="3" width="0.453125" customWidth="1"/>
    <col min="4" max="8" width="9.90625" customWidth="1"/>
    <col min="9" max="9" width="1.453125" customWidth="1"/>
    <col min="10" max="14" width="9.90625" customWidth="1"/>
    <col min="15" max="15" width="1.453125" customWidth="1"/>
  </cols>
  <sheetData>
    <row r="1" spans="2:17" ht="17.149999999999999" customHeight="1">
      <c r="B1" s="3" t="s">
        <v>232</v>
      </c>
    </row>
    <row r="2" spans="2:17" ht="17.149999999999999" customHeight="1">
      <c r="B2" s="3" t="s">
        <v>17</v>
      </c>
    </row>
    <row r="3" spans="2:17" ht="17.149999999999999" customHeight="1">
      <c r="B3" s="4" t="s">
        <v>18</v>
      </c>
    </row>
    <row r="4" spans="2:17" ht="18.75" customHeight="1">
      <c r="D4" s="722">
        <v>2019</v>
      </c>
      <c r="E4" s="682"/>
      <c r="F4" s="682"/>
      <c r="G4" s="682"/>
      <c r="H4" s="682"/>
      <c r="J4" s="722">
        <v>2020</v>
      </c>
      <c r="K4" s="682"/>
      <c r="L4" s="682"/>
      <c r="M4" s="682"/>
      <c r="N4" s="682"/>
    </row>
    <row r="5" spans="2:17" ht="4.75" customHeight="1">
      <c r="H5" s="669"/>
    </row>
    <row r="6" spans="2:17" ht="17.149999999999999" customHeight="1">
      <c r="D6" s="6" t="s">
        <v>19</v>
      </c>
      <c r="E6" s="5" t="s">
        <v>20</v>
      </c>
      <c r="F6" s="5" t="s">
        <v>21</v>
      </c>
      <c r="G6" s="178" t="s">
        <v>22</v>
      </c>
      <c r="H6" s="670" t="s">
        <v>23</v>
      </c>
      <c r="J6" s="6" t="s">
        <v>19</v>
      </c>
      <c r="K6" s="5" t="s">
        <v>20</v>
      </c>
      <c r="L6" s="5" t="s">
        <v>21</v>
      </c>
      <c r="M6" s="178" t="s">
        <v>22</v>
      </c>
      <c r="N6" s="178" t="s">
        <v>23</v>
      </c>
    </row>
    <row r="7" spans="2:17" ht="5.15" customHeight="1">
      <c r="G7" s="459"/>
      <c r="H7" s="669"/>
      <c r="J7" s="477"/>
      <c r="N7" s="635"/>
    </row>
    <row r="8" spans="2:17" ht="5.15" customHeight="1">
      <c r="B8" s="20"/>
      <c r="C8" s="20"/>
      <c r="D8" s="20"/>
      <c r="E8" s="20"/>
      <c r="F8" s="20"/>
      <c r="G8" s="175"/>
      <c r="H8" s="671"/>
      <c r="I8" s="20"/>
      <c r="J8" s="479"/>
      <c r="K8" s="20"/>
      <c r="L8" s="20"/>
      <c r="M8" s="20"/>
      <c r="N8" s="175"/>
    </row>
    <row r="9" spans="2:17" ht="17.149999999999999" customHeight="1">
      <c r="B9" s="151" t="s">
        <v>24</v>
      </c>
      <c r="C9" s="134"/>
      <c r="D9" s="26">
        <v>2563.1276149999994</v>
      </c>
      <c r="E9" s="152">
        <v>2466.5625329</v>
      </c>
      <c r="F9" s="152">
        <v>2506.7299954999999</v>
      </c>
      <c r="G9" s="152">
        <v>2498.7317681</v>
      </c>
      <c r="H9" s="672">
        <v>10035.151911499999</v>
      </c>
      <c r="I9" s="134"/>
      <c r="J9" s="26"/>
      <c r="K9" s="152"/>
      <c r="L9" s="152"/>
      <c r="M9" s="152"/>
      <c r="N9" s="152"/>
      <c r="P9" s="564"/>
      <c r="Q9" s="609"/>
    </row>
    <row r="10" spans="2:17" ht="14.25" customHeight="1">
      <c r="B10" s="153" t="s">
        <v>233</v>
      </c>
      <c r="C10" s="134"/>
      <c r="D10" s="26">
        <v>1653.6775134199988</v>
      </c>
      <c r="E10" s="152">
        <v>1582.0212608899999</v>
      </c>
      <c r="F10" s="152">
        <v>1625.1313684300001</v>
      </c>
      <c r="G10" s="152">
        <v>1637.56627979</v>
      </c>
      <c r="H10" s="672">
        <v>6498.3964225299997</v>
      </c>
      <c r="I10" s="134"/>
      <c r="J10" s="26"/>
      <c r="K10" s="152"/>
      <c r="L10" s="152"/>
      <c r="M10" s="152"/>
      <c r="N10" s="152"/>
      <c r="P10" s="564"/>
      <c r="Q10" s="609"/>
    </row>
    <row r="11" spans="2:17" ht="17.149999999999999" customHeight="1">
      <c r="B11" s="154" t="s">
        <v>218</v>
      </c>
      <c r="C11" s="134"/>
      <c r="D11" s="28">
        <v>139.77555281000002</v>
      </c>
      <c r="E11" s="155">
        <v>143.28510956</v>
      </c>
      <c r="F11" s="155">
        <v>146.34800709000001</v>
      </c>
      <c r="G11" s="155">
        <v>183.40294331999999</v>
      </c>
      <c r="H11" s="673">
        <v>612.81161278000002</v>
      </c>
      <c r="I11" s="134"/>
      <c r="J11" s="28"/>
      <c r="K11" s="155"/>
      <c r="L11" s="155"/>
      <c r="M11" s="155"/>
      <c r="N11" s="155"/>
      <c r="P11" s="564"/>
      <c r="Q11" s="609"/>
    </row>
    <row r="12" spans="2:17" ht="17.149999999999999" customHeight="1">
      <c r="B12" s="153" t="s">
        <v>234</v>
      </c>
      <c r="C12" s="134"/>
      <c r="D12" s="26">
        <v>909.44995012000027</v>
      </c>
      <c r="E12" s="152">
        <v>884.54129622000005</v>
      </c>
      <c r="F12" s="152">
        <v>881.59879963999902</v>
      </c>
      <c r="G12" s="152">
        <v>861.16536605000101</v>
      </c>
      <c r="H12" s="672">
        <v>3536.7554120300001</v>
      </c>
      <c r="I12" s="134"/>
      <c r="J12" s="26"/>
      <c r="K12" s="152"/>
      <c r="L12" s="152"/>
      <c r="M12" s="152"/>
      <c r="N12" s="152"/>
      <c r="P12" s="564"/>
      <c r="Q12" s="609"/>
    </row>
    <row r="13" spans="2:17" ht="17.149999999999999" customHeight="1">
      <c r="B13" s="151" t="s">
        <v>33</v>
      </c>
      <c r="C13" s="134"/>
      <c r="D13" s="26">
        <v>1049.5707726000001</v>
      </c>
      <c r="E13" s="25">
        <v>1000.8043928</v>
      </c>
      <c r="F13" s="25">
        <v>1070.8053927000001</v>
      </c>
      <c r="G13" s="152">
        <v>1140.7875291</v>
      </c>
      <c r="H13" s="672">
        <v>4261.9680871999999</v>
      </c>
      <c r="I13" s="134"/>
      <c r="J13" s="26"/>
      <c r="K13" s="152"/>
      <c r="L13" s="152"/>
      <c r="M13" s="152"/>
      <c r="N13" s="152"/>
      <c r="P13" s="564"/>
      <c r="Q13" s="609"/>
    </row>
    <row r="14" spans="2:17" ht="17.149999999999999" customHeight="1">
      <c r="B14" s="156" t="s">
        <v>34</v>
      </c>
      <c r="C14" s="134"/>
      <c r="D14" s="33">
        <v>0.40899999999999997</v>
      </c>
      <c r="E14" s="32">
        <v>0.40574863983818299</v>
      </c>
      <c r="F14" s="32">
        <v>0.42717221025889301</v>
      </c>
      <c r="G14" s="157">
        <v>0.45654661443210398</v>
      </c>
      <c r="H14" s="674">
        <v>0.42470389335271602</v>
      </c>
      <c r="I14" s="134"/>
      <c r="J14" s="33"/>
      <c r="K14" s="157"/>
      <c r="L14" s="157"/>
      <c r="M14" s="157"/>
      <c r="N14" s="157"/>
      <c r="P14" s="564"/>
      <c r="Q14" s="609"/>
    </row>
    <row r="15" spans="2:17" ht="17.149999999999999" customHeight="1">
      <c r="B15" s="151" t="s">
        <v>209</v>
      </c>
      <c r="C15" s="134"/>
      <c r="D15" s="26">
        <v>396.01846440000008</v>
      </c>
      <c r="E15" s="25">
        <v>537.70063119999998</v>
      </c>
      <c r="F15" s="25">
        <v>552.65668349999999</v>
      </c>
      <c r="G15" s="152">
        <v>518.54017490000001</v>
      </c>
      <c r="H15" s="672">
        <v>2004.9159540000001</v>
      </c>
      <c r="I15" s="134"/>
      <c r="J15" s="26"/>
      <c r="K15" s="152"/>
      <c r="L15" s="152"/>
      <c r="M15" s="152"/>
      <c r="N15" s="152"/>
      <c r="P15" s="564"/>
      <c r="Q15" s="609"/>
    </row>
    <row r="16" spans="2:17" ht="17.149999999999999" customHeight="1">
      <c r="B16" s="158" t="s">
        <v>63</v>
      </c>
      <c r="C16" s="134"/>
      <c r="D16" s="28">
        <v>0</v>
      </c>
      <c r="E16" s="27">
        <v>0</v>
      </c>
      <c r="F16" s="27">
        <v>0</v>
      </c>
      <c r="G16" s="155">
        <v>0</v>
      </c>
      <c r="H16" s="673">
        <v>0</v>
      </c>
      <c r="I16" s="134"/>
      <c r="J16" s="28"/>
      <c r="K16" s="155"/>
      <c r="L16" s="155"/>
      <c r="M16" s="155"/>
      <c r="N16" s="155"/>
      <c r="P16" s="564"/>
      <c r="Q16" s="609"/>
    </row>
    <row r="17" spans="2:17" ht="17.149999999999999" customHeight="1">
      <c r="B17" s="151" t="s">
        <v>210</v>
      </c>
      <c r="C17" s="134"/>
      <c r="D17" s="26">
        <v>653.55230819999997</v>
      </c>
      <c r="E17" s="25">
        <v>463.10376159999998</v>
      </c>
      <c r="F17" s="25">
        <v>518.14870919999998</v>
      </c>
      <c r="G17" s="152">
        <v>622.24735420000002</v>
      </c>
      <c r="H17" s="672">
        <v>2257.0521331999998</v>
      </c>
      <c r="I17" s="134"/>
      <c r="J17" s="26"/>
      <c r="K17" s="152"/>
      <c r="L17" s="152"/>
      <c r="M17" s="152"/>
      <c r="N17" s="152"/>
      <c r="P17" s="564"/>
      <c r="Q17" s="609"/>
    </row>
    <row r="18" spans="2:17" ht="6.65" customHeight="1">
      <c r="G18" s="459"/>
      <c r="H18" s="669"/>
      <c r="N18" s="635"/>
      <c r="P18" s="564"/>
    </row>
    <row r="19" spans="2:17" ht="4.75" customHeight="1">
      <c r="B19" s="20"/>
      <c r="C19" s="20"/>
      <c r="D19" s="20"/>
      <c r="E19" s="20"/>
      <c r="F19" s="20"/>
      <c r="G19" s="20"/>
      <c r="H19" s="20"/>
      <c r="I19" s="20"/>
      <c r="J19" s="20"/>
      <c r="K19" s="20"/>
      <c r="L19" s="20"/>
      <c r="M19" s="20"/>
      <c r="N19" s="20"/>
      <c r="P19" s="564">
        <v>0</v>
      </c>
    </row>
    <row r="20" spans="2:17" ht="15" customHeight="1">
      <c r="B20" s="729" t="s">
        <v>45</v>
      </c>
      <c r="C20" s="682"/>
      <c r="D20" s="682"/>
      <c r="E20" s="682"/>
      <c r="F20" s="682"/>
      <c r="G20" s="682"/>
      <c r="H20" s="682"/>
      <c r="I20" s="682"/>
      <c r="J20" s="682"/>
      <c r="K20" s="682"/>
      <c r="L20" s="682"/>
      <c r="M20" s="682"/>
      <c r="N20" s="682"/>
    </row>
    <row r="21" spans="2:17" ht="15" customHeight="1">
      <c r="B21" s="730" t="s">
        <v>211</v>
      </c>
      <c r="C21" s="682"/>
      <c r="D21" s="682"/>
      <c r="E21" s="682"/>
      <c r="F21" s="682"/>
      <c r="G21" s="682"/>
      <c r="H21" s="682"/>
      <c r="I21" s="682"/>
      <c r="J21" s="682"/>
      <c r="K21" s="682"/>
      <c r="L21" s="682"/>
      <c r="M21" s="682"/>
      <c r="N21" s="682"/>
    </row>
    <row r="22" spans="2:17" ht="15" customHeight="1"/>
    <row r="23" spans="2:17" ht="31.75" customHeight="1">
      <c r="B23" s="730"/>
      <c r="C23" s="682"/>
      <c r="D23" s="682"/>
      <c r="E23" s="682"/>
      <c r="F23" s="682"/>
      <c r="G23" s="682"/>
      <c r="H23" s="682"/>
      <c r="I23" s="682"/>
      <c r="J23" s="682"/>
      <c r="K23" s="682"/>
      <c r="L23" s="682"/>
      <c r="M23" s="682"/>
      <c r="N23" s="682"/>
    </row>
    <row r="24" spans="2:17" ht="20.9" customHeight="1"/>
    <row r="25" spans="2:17" ht="15" customHeight="1"/>
  </sheetData>
  <mergeCells count="5">
    <mergeCell ref="D4:H4"/>
    <mergeCell ref="J4:N4"/>
    <mergeCell ref="B23:N23"/>
    <mergeCell ref="B21:N21"/>
    <mergeCell ref="B20:N20"/>
  </mergeCells>
  <pageMargins left="0.75" right="0.75" top="1" bottom="1" header="0.5" footer="0.5"/>
  <pageSetup paperSize="9" scale="54" orientation="landscape" r:id="rId1"/>
  <customProperties>
    <customPr name="_pios_id" r:id="rId2"/>
    <customPr name="EpmWorksheetKeyString_GUID" r:id="rId3"/>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70C0"/>
  </sheetPr>
  <dimension ref="B1:K67"/>
  <sheetViews>
    <sheetView showGridLines="0" showRuler="0" view="pageBreakPreview" zoomScale="70" zoomScaleNormal="100" zoomScaleSheetLayoutView="70" workbookViewId="0">
      <selection activeCell="E2" sqref="E2"/>
    </sheetView>
  </sheetViews>
  <sheetFormatPr baseColWidth="10" defaultColWidth="13.453125" defaultRowHeight="12.5"/>
  <cols>
    <col min="1" max="1" width="1.90625" customWidth="1"/>
    <col min="2" max="2" width="46.453125" customWidth="1"/>
    <col min="3" max="4" width="9.90625" customWidth="1"/>
    <col min="5" max="6" width="12.36328125" customWidth="1"/>
    <col min="7" max="7" width="1.453125" customWidth="1"/>
    <col min="8" max="9" width="9.90625" customWidth="1"/>
    <col min="10" max="10" width="13.36328125" customWidth="1"/>
    <col min="11" max="11" width="13.26953125" customWidth="1"/>
    <col min="12" max="12" width="1.453125" customWidth="1"/>
  </cols>
  <sheetData>
    <row r="1" spans="2:11" ht="17.149999999999999" customHeight="1">
      <c r="B1" s="2" t="s">
        <v>232</v>
      </c>
    </row>
    <row r="2" spans="2:11" ht="17.149999999999999" customHeight="1">
      <c r="B2" s="2" t="s">
        <v>1</v>
      </c>
    </row>
    <row r="3" spans="2:11" ht="17.149999999999999" customHeight="1">
      <c r="B3" s="4" t="s">
        <v>2</v>
      </c>
    </row>
    <row r="4" spans="2:11" ht="18.75" customHeight="1">
      <c r="C4" s="722">
        <v>2019</v>
      </c>
      <c r="D4" s="682"/>
      <c r="E4" s="682"/>
      <c r="F4" s="682"/>
      <c r="H4" s="722">
        <v>2020</v>
      </c>
      <c r="I4" s="682"/>
      <c r="J4" s="682"/>
      <c r="K4" s="682"/>
    </row>
    <row r="5" spans="2:11" ht="4.75" customHeight="1"/>
    <row r="6" spans="2:11" ht="17.149999999999999" customHeight="1">
      <c r="C6" s="6" t="s">
        <v>4</v>
      </c>
      <c r="D6" s="5" t="s">
        <v>5</v>
      </c>
      <c r="E6" s="178" t="s">
        <v>6</v>
      </c>
      <c r="F6" s="178" t="s">
        <v>7</v>
      </c>
      <c r="H6" s="6" t="s">
        <v>4</v>
      </c>
      <c r="I6" s="5" t="s">
        <v>5</v>
      </c>
      <c r="J6" s="5" t="s">
        <v>6</v>
      </c>
      <c r="K6" s="178" t="s">
        <v>7</v>
      </c>
    </row>
    <row r="7" spans="2:11" ht="5.15" customHeight="1">
      <c r="E7" s="459"/>
      <c r="F7" s="459"/>
      <c r="H7" s="477"/>
    </row>
    <row r="8" spans="2:11" ht="5.15" customHeight="1">
      <c r="B8" s="20"/>
      <c r="C8" s="20"/>
      <c r="D8" s="20"/>
      <c r="E8" s="175"/>
      <c r="F8" s="175"/>
      <c r="G8" s="20"/>
      <c r="H8" s="479"/>
      <c r="I8" s="20"/>
      <c r="J8" s="20"/>
      <c r="K8" s="20"/>
    </row>
    <row r="9" spans="2:11" ht="17.149999999999999" customHeight="1">
      <c r="B9" s="151" t="s">
        <v>349</v>
      </c>
      <c r="C9" s="16">
        <v>95091.7</v>
      </c>
      <c r="D9" s="159">
        <v>94458.3</v>
      </c>
      <c r="E9" s="159">
        <v>93815</v>
      </c>
      <c r="F9" s="159">
        <v>93718.9</v>
      </c>
      <c r="G9" s="134"/>
      <c r="H9" s="16"/>
      <c r="I9" s="159"/>
      <c r="J9" s="159"/>
      <c r="K9" s="159"/>
    </row>
    <row r="10" spans="2:11" ht="14.25" customHeight="1">
      <c r="B10" s="154" t="s">
        <v>377</v>
      </c>
      <c r="C10" s="8">
        <v>12557.9</v>
      </c>
      <c r="D10" s="160">
        <v>11891</v>
      </c>
      <c r="E10" s="160">
        <v>11384.9</v>
      </c>
      <c r="F10" s="160">
        <v>10817</v>
      </c>
      <c r="G10" s="134"/>
      <c r="H10" s="8"/>
      <c r="I10" s="160"/>
      <c r="J10" s="160"/>
      <c r="K10" s="160"/>
    </row>
    <row r="11" spans="2:11" ht="17.149999999999999" customHeight="1">
      <c r="B11" s="154" t="s">
        <v>9</v>
      </c>
      <c r="C11" s="8">
        <v>7414.4</v>
      </c>
      <c r="D11" s="160">
        <v>7297.1</v>
      </c>
      <c r="E11" s="160">
        <v>7150.8</v>
      </c>
      <c r="F11" s="160">
        <v>6938.9</v>
      </c>
      <c r="G11" s="134"/>
      <c r="H11" s="8"/>
      <c r="I11" s="160"/>
      <c r="J11" s="160"/>
      <c r="K11" s="160"/>
    </row>
    <row r="12" spans="2:11" ht="17.149999999999999" customHeight="1">
      <c r="B12" s="161" t="s">
        <v>352</v>
      </c>
      <c r="C12" s="8">
        <v>5031.5</v>
      </c>
      <c r="D12" s="160">
        <v>5041.1000000000004</v>
      </c>
      <c r="E12" s="160">
        <v>5055.3999999999996</v>
      </c>
      <c r="F12" s="160">
        <v>5022.8</v>
      </c>
      <c r="G12" s="134"/>
      <c r="H12" s="8"/>
      <c r="I12" s="160"/>
      <c r="J12" s="160"/>
      <c r="K12" s="160"/>
    </row>
    <row r="13" spans="2:11" s="120" customFormat="1" ht="17.149999999999999" customHeight="1">
      <c r="B13" s="162" t="s">
        <v>213</v>
      </c>
      <c r="C13" s="8">
        <v>2034.4649999999999</v>
      </c>
      <c r="D13" s="160">
        <v>2170.2600000000002</v>
      </c>
      <c r="E13" s="160">
        <v>2332.337</v>
      </c>
      <c r="F13" s="160">
        <v>2477.3539999999998</v>
      </c>
      <c r="G13" s="134"/>
      <c r="H13" s="8"/>
      <c r="I13" s="160"/>
      <c r="J13" s="160"/>
      <c r="K13" s="160"/>
    </row>
    <row r="14" spans="2:11" ht="17.149999999999999" customHeight="1">
      <c r="B14" s="154" t="s">
        <v>214</v>
      </c>
      <c r="C14" s="8">
        <v>73519.100000000006</v>
      </c>
      <c r="D14" s="160">
        <v>73735.3</v>
      </c>
      <c r="E14" s="160">
        <v>73824.399999999994</v>
      </c>
      <c r="F14" s="160">
        <v>74573.100000000006</v>
      </c>
      <c r="G14" s="134"/>
      <c r="H14" s="8"/>
      <c r="I14" s="160"/>
      <c r="J14" s="160"/>
      <c r="K14" s="160"/>
    </row>
    <row r="15" spans="2:11" ht="17.149999999999999" customHeight="1">
      <c r="B15" s="163" t="s">
        <v>10</v>
      </c>
      <c r="C15" s="8">
        <v>32506.2</v>
      </c>
      <c r="D15" s="160">
        <v>32030.2</v>
      </c>
      <c r="E15" s="160">
        <v>31533.9</v>
      </c>
      <c r="F15" s="160">
        <v>31408</v>
      </c>
      <c r="G15" s="134"/>
      <c r="H15" s="8"/>
      <c r="I15" s="160"/>
      <c r="J15" s="160"/>
      <c r="K15" s="160"/>
    </row>
    <row r="16" spans="2:11" ht="17.149999999999999" customHeight="1">
      <c r="B16" s="163" t="s">
        <v>11</v>
      </c>
      <c r="C16" s="8">
        <v>32338.300000000003</v>
      </c>
      <c r="D16" s="160">
        <v>32589.3</v>
      </c>
      <c r="E16" s="160">
        <v>32820.699999999997</v>
      </c>
      <c r="F16" s="160">
        <v>33075.300000000003</v>
      </c>
      <c r="G16" s="134"/>
      <c r="H16" s="8"/>
      <c r="I16" s="160"/>
      <c r="J16" s="160"/>
      <c r="K16" s="160"/>
    </row>
    <row r="17" spans="2:11" s="133" customFormat="1" ht="17.149999999999999" customHeight="1">
      <c r="B17" s="163" t="s">
        <v>12</v>
      </c>
      <c r="C17" s="8">
        <v>8674.5</v>
      </c>
      <c r="D17" s="160">
        <v>9115.7999999999993</v>
      </c>
      <c r="E17" s="160">
        <v>9469.7999999999993</v>
      </c>
      <c r="F17" s="160">
        <v>10089.799999999999</v>
      </c>
      <c r="G17" s="134"/>
      <c r="H17" s="8"/>
      <c r="I17" s="160"/>
      <c r="J17" s="160"/>
      <c r="K17" s="160"/>
    </row>
    <row r="18" spans="2:11" ht="17.149999999999999" customHeight="1">
      <c r="B18" s="154" t="s">
        <v>13</v>
      </c>
      <c r="C18" s="8">
        <v>1521.5</v>
      </c>
      <c r="D18" s="160">
        <v>1460.2</v>
      </c>
      <c r="E18" s="160">
        <v>1382.7</v>
      </c>
      <c r="F18" s="160">
        <v>1319.7</v>
      </c>
      <c r="G18" s="134"/>
      <c r="H18" s="8"/>
      <c r="I18" s="160"/>
      <c r="J18" s="160"/>
      <c r="K18" s="160"/>
    </row>
    <row r="19" spans="2:11" s="120" customFormat="1" ht="17.149999999999999" customHeight="1">
      <c r="B19" s="163" t="s">
        <v>317</v>
      </c>
      <c r="C19" s="8">
        <v>617.22199999999998</v>
      </c>
      <c r="D19" s="160">
        <v>647.73800000000006</v>
      </c>
      <c r="E19" s="160">
        <v>680.79100000000005</v>
      </c>
      <c r="F19" s="160">
        <v>714.54300000000001</v>
      </c>
      <c r="G19" s="134"/>
      <c r="H19" s="8"/>
      <c r="I19" s="160"/>
      <c r="J19" s="160"/>
      <c r="K19" s="160"/>
    </row>
    <row r="20" spans="2:11" ht="6" customHeight="1">
      <c r="C20" s="120"/>
      <c r="D20" s="120"/>
      <c r="E20" s="459"/>
      <c r="F20" s="179"/>
      <c r="H20" s="477"/>
      <c r="K20" s="41"/>
    </row>
    <row r="21" spans="2:11" ht="17.149999999999999" customHeight="1">
      <c r="B21" s="9" t="s">
        <v>15</v>
      </c>
      <c r="C21" s="11">
        <v>95106.4</v>
      </c>
      <c r="D21" s="10">
        <v>94472.8</v>
      </c>
      <c r="E21" s="181">
        <v>93828.7</v>
      </c>
      <c r="F21" s="181">
        <v>93732.3</v>
      </c>
      <c r="G21" s="21"/>
      <c r="H21" s="11"/>
      <c r="I21" s="10"/>
      <c r="J21" s="10"/>
      <c r="K21" s="11"/>
    </row>
    <row r="22" spans="2:11" ht="6.65" customHeight="1">
      <c r="B22" s="20"/>
      <c r="C22" s="20"/>
      <c r="D22" s="20"/>
      <c r="E22" s="20"/>
      <c r="F22" s="20"/>
      <c r="G22" s="20"/>
      <c r="H22" s="20"/>
      <c r="I22" s="20"/>
      <c r="J22" s="20"/>
      <c r="K22" s="20"/>
    </row>
    <row r="23" spans="2:11" ht="17.149999999999999" customHeight="1">
      <c r="B23" s="733"/>
      <c r="C23" s="682"/>
      <c r="D23" s="682"/>
      <c r="E23" s="682"/>
      <c r="F23" s="682"/>
      <c r="G23" s="682"/>
      <c r="H23" s="682"/>
      <c r="I23" s="682"/>
      <c r="J23" s="682"/>
      <c r="K23" s="682"/>
    </row>
    <row r="24" spans="2:11" ht="17.149999999999999" customHeight="1"/>
    <row r="25" spans="2:11" s="120" customFormat="1" ht="17.149999999999999" customHeight="1">
      <c r="B25" s="187" t="s">
        <v>365</v>
      </c>
      <c r="C25" s="722">
        <v>2019</v>
      </c>
      <c r="D25" s="722"/>
      <c r="E25" s="722"/>
      <c r="F25" s="722"/>
      <c r="H25" s="722">
        <v>2020</v>
      </c>
      <c r="I25" s="722"/>
      <c r="J25" s="722"/>
      <c r="K25" s="722"/>
    </row>
    <row r="26" spans="2:11" s="120" customFormat="1" ht="17.149999999999999" customHeight="1">
      <c r="B26" s="188"/>
    </row>
    <row r="27" spans="2:11" s="120" customFormat="1" ht="17.149999999999999" customHeight="1">
      <c r="B27" s="167" t="s">
        <v>2</v>
      </c>
      <c r="C27" s="6" t="s">
        <v>4</v>
      </c>
      <c r="D27" s="5" t="s">
        <v>5</v>
      </c>
      <c r="E27" s="5" t="s">
        <v>6</v>
      </c>
      <c r="F27" s="178" t="s">
        <v>7</v>
      </c>
      <c r="H27" s="6" t="s">
        <v>4</v>
      </c>
      <c r="I27" s="5" t="s">
        <v>5</v>
      </c>
      <c r="J27" s="5" t="s">
        <v>6</v>
      </c>
      <c r="K27" s="178" t="s">
        <v>7</v>
      </c>
    </row>
    <row r="28" spans="2:11" s="120" customFormat="1" ht="6" customHeight="1">
      <c r="B28" s="123"/>
      <c r="C28" s="123"/>
      <c r="D28" s="123"/>
      <c r="E28" s="123"/>
      <c r="F28" s="123"/>
      <c r="G28" s="123"/>
      <c r="H28" s="479"/>
      <c r="I28" s="123"/>
      <c r="J28" s="123"/>
      <c r="K28" s="123"/>
    </row>
    <row r="29" spans="2:11" s="120" customFormat="1" ht="17.149999999999999" customHeight="1">
      <c r="B29" s="12" t="s">
        <v>316</v>
      </c>
      <c r="C29" s="488">
        <v>20006.384000000002</v>
      </c>
      <c r="D29" s="319">
        <v>20342.927</v>
      </c>
      <c r="E29" s="319">
        <v>20696.572</v>
      </c>
      <c r="F29" s="319">
        <v>21119.891</v>
      </c>
      <c r="H29" s="488"/>
    </row>
    <row r="30" spans="2:11" s="120" customFormat="1" ht="17.149999999999999" customHeight="1">
      <c r="B30" s="37" t="s">
        <v>213</v>
      </c>
      <c r="C30" s="8">
        <v>8980.0760000000009</v>
      </c>
      <c r="D30" s="160">
        <v>9527.7150000000001</v>
      </c>
      <c r="E30" s="160">
        <v>10176.929</v>
      </c>
      <c r="F30" s="160">
        <v>10950.23</v>
      </c>
      <c r="H30" s="8"/>
    </row>
    <row r="31" spans="2:11" s="120" customFormat="1" ht="6" customHeight="1">
      <c r="B31" s="123"/>
      <c r="C31" s="123"/>
      <c r="D31" s="123"/>
      <c r="E31" s="123"/>
      <c r="F31" s="123"/>
      <c r="G31" s="123"/>
      <c r="H31" s="123"/>
      <c r="I31" s="123"/>
      <c r="J31" s="123"/>
      <c r="K31" s="123"/>
    </row>
    <row r="32" spans="2:11" s="120" customFormat="1" ht="8.5" customHeight="1">
      <c r="B32" s="682"/>
      <c r="C32" s="682"/>
      <c r="D32" s="682"/>
      <c r="E32" s="682"/>
      <c r="F32" s="682"/>
      <c r="G32" s="682"/>
      <c r="H32" s="682"/>
      <c r="I32" s="682"/>
      <c r="J32" s="682"/>
      <c r="K32" s="682"/>
    </row>
    <row r="33" spans="2:11" s="120" customFormat="1" ht="15" customHeight="1"/>
    <row r="34" spans="2:11" s="120" customFormat="1" ht="15" customHeight="1">
      <c r="B34" s="122" t="s">
        <v>215</v>
      </c>
    </row>
    <row r="35" spans="2:11" s="120" customFormat="1" ht="15" customHeight="1">
      <c r="B35" s="121" t="s">
        <v>139</v>
      </c>
    </row>
    <row r="36" spans="2:11" s="120" customFormat="1" ht="20.25" customHeight="1">
      <c r="C36" s="722">
        <v>2019</v>
      </c>
      <c r="D36" s="722"/>
      <c r="E36" s="722"/>
      <c r="F36" s="722"/>
      <c r="H36" s="722">
        <v>2020</v>
      </c>
      <c r="I36" s="722"/>
      <c r="J36" s="722"/>
      <c r="K36" s="722"/>
    </row>
    <row r="37" spans="2:11" s="120" customFormat="1" ht="6" customHeight="1"/>
    <row r="38" spans="2:11" s="120" customFormat="1" ht="15" customHeight="1">
      <c r="C38" s="6" t="s">
        <v>4</v>
      </c>
      <c r="D38" s="5" t="s">
        <v>5</v>
      </c>
      <c r="E38" s="5" t="s">
        <v>6</v>
      </c>
      <c r="F38" s="178" t="s">
        <v>7</v>
      </c>
      <c r="H38" s="6" t="s">
        <v>4</v>
      </c>
      <c r="I38" s="5" t="s">
        <v>5</v>
      </c>
      <c r="J38" s="5" t="s">
        <v>6</v>
      </c>
      <c r="K38" s="178" t="s">
        <v>7</v>
      </c>
    </row>
    <row r="39" spans="2:11" ht="5.15" customHeight="1">
      <c r="H39" s="477"/>
    </row>
    <row r="40" spans="2:11" ht="5.15" customHeight="1">
      <c r="B40" s="20"/>
      <c r="C40" s="20"/>
      <c r="D40" s="20"/>
      <c r="E40" s="20"/>
      <c r="F40" s="20"/>
      <c r="G40" s="20"/>
      <c r="H40" s="479"/>
      <c r="I40" s="20"/>
      <c r="J40" s="20"/>
      <c r="K40" s="20"/>
    </row>
    <row r="41" spans="2:11" ht="17.149999999999999" customHeight="1">
      <c r="B41" s="153" t="s">
        <v>223</v>
      </c>
      <c r="C41" s="14">
        <v>3.2000000000000001E-2</v>
      </c>
      <c r="D41" s="164">
        <v>3.3564179961540798E-2</v>
      </c>
      <c r="E41" s="164">
        <v>3.4368311400752201E-2</v>
      </c>
      <c r="F41" s="164">
        <v>3.2820305900798298E-2</v>
      </c>
      <c r="G41" s="134"/>
      <c r="H41" s="14"/>
      <c r="I41" s="164"/>
      <c r="J41" s="164"/>
      <c r="K41" s="164"/>
    </row>
    <row r="42" spans="2:11" ht="17.149999999999999" customHeight="1">
      <c r="B42" s="154" t="s">
        <v>11</v>
      </c>
      <c r="C42" s="19">
        <v>1.7000000000000001E-2</v>
      </c>
      <c r="D42" s="165">
        <v>1.7959533416348199E-2</v>
      </c>
      <c r="E42" s="165">
        <v>1.7844799662521699E-2</v>
      </c>
      <c r="F42" s="165">
        <v>1.6514422615617599E-2</v>
      </c>
      <c r="G42" s="134"/>
      <c r="H42" s="19"/>
      <c r="I42" s="165"/>
      <c r="J42" s="165"/>
      <c r="K42" s="165"/>
    </row>
    <row r="43" spans="2:11" ht="17.149999999999999" customHeight="1">
      <c r="B43" s="153" t="s">
        <v>224</v>
      </c>
      <c r="C43" s="14">
        <v>3.2000000000000001E-2</v>
      </c>
      <c r="D43" s="164">
        <v>3.27795747387312E-2</v>
      </c>
      <c r="E43" s="164">
        <v>3.3310606635660399E-2</v>
      </c>
      <c r="F43" s="164">
        <v>3.3187306048303097E-2</v>
      </c>
      <c r="G43" s="134"/>
      <c r="H43" s="14"/>
      <c r="I43" s="164"/>
      <c r="J43" s="164"/>
      <c r="K43" s="164"/>
    </row>
    <row r="44" spans="2:11" ht="17.149999999999999" customHeight="1">
      <c r="B44" s="154" t="s">
        <v>11</v>
      </c>
      <c r="C44" s="19">
        <v>1.7000000000000001E-2</v>
      </c>
      <c r="D44" s="165">
        <v>1.76618997926445E-2</v>
      </c>
      <c r="E44" s="165">
        <v>1.7723322314736702E-2</v>
      </c>
      <c r="F44" s="165">
        <v>1.7417778764549599E-2</v>
      </c>
      <c r="G44" s="134"/>
      <c r="H44" s="19"/>
      <c r="I44" s="165"/>
      <c r="J44" s="165"/>
      <c r="K44" s="165"/>
    </row>
    <row r="45" spans="2:11" ht="17.149999999999999" customHeight="1">
      <c r="B45" s="153" t="s">
        <v>225</v>
      </c>
      <c r="C45" s="16">
        <v>6.7</v>
      </c>
      <c r="D45" s="159">
        <v>6.5015353117873396</v>
      </c>
      <c r="E45" s="159">
        <v>6.4913749446870304</v>
      </c>
      <c r="F45" s="159">
        <v>6.4437848618348497</v>
      </c>
      <c r="G45" s="134"/>
      <c r="H45" s="16"/>
      <c r="I45" s="159"/>
      <c r="J45" s="159"/>
      <c r="K45" s="159"/>
    </row>
    <row r="46" spans="2:11" ht="17.149999999999999" customHeight="1">
      <c r="B46" s="154" t="s">
        <v>11</v>
      </c>
      <c r="C46" s="8">
        <v>12.2</v>
      </c>
      <c r="D46" s="160">
        <v>11.766073844132499</v>
      </c>
      <c r="E46" s="160">
        <v>11.7068869636468</v>
      </c>
      <c r="F46" s="160">
        <v>11.5839117829155</v>
      </c>
      <c r="G46" s="134"/>
      <c r="H46" s="8"/>
      <c r="I46" s="160"/>
      <c r="J46" s="160"/>
      <c r="K46" s="160"/>
    </row>
    <row r="47" spans="2:11" ht="6" customHeight="1">
      <c r="K47" s="133"/>
    </row>
    <row r="48" spans="2:11" ht="15" customHeight="1">
      <c r="B48" s="731" t="s">
        <v>115</v>
      </c>
      <c r="C48" s="732"/>
      <c r="D48" s="732"/>
      <c r="E48" s="732"/>
      <c r="F48" s="732"/>
      <c r="G48" s="732"/>
      <c r="H48" s="732"/>
      <c r="I48" s="732"/>
      <c r="J48" s="732"/>
      <c r="K48" s="125"/>
    </row>
    <row r="49" spans="2:11" ht="31.75" customHeight="1">
      <c r="B49" s="729" t="s">
        <v>366</v>
      </c>
      <c r="C49" s="682"/>
      <c r="D49" s="682"/>
      <c r="E49" s="682"/>
      <c r="F49" s="682"/>
      <c r="G49" s="682"/>
      <c r="H49" s="682"/>
      <c r="I49" s="682"/>
      <c r="J49" s="682"/>
      <c r="K49" s="682"/>
    </row>
    <row r="50" spans="2:11" ht="15.75" customHeight="1"/>
    <row r="51" spans="2:11" ht="15.75" customHeight="1"/>
    <row r="52" spans="2:11" ht="15.75" customHeight="1"/>
    <row r="53" spans="2:11" ht="15.75" customHeight="1"/>
    <row r="54" spans="2:11" ht="15.75" customHeight="1"/>
    <row r="55" spans="2:11" ht="15.75" customHeight="1"/>
    <row r="56" spans="2:11" ht="15.75" customHeight="1"/>
    <row r="57" spans="2:11" ht="15.75" customHeight="1"/>
    <row r="58" spans="2:11" ht="15.75" customHeight="1"/>
    <row r="59" spans="2:11" ht="15.75" customHeight="1"/>
    <row r="60" spans="2:11" ht="15.75" customHeight="1"/>
    <row r="61" spans="2:11" ht="20.25" customHeight="1"/>
    <row r="62" spans="2:11" ht="20.25" customHeight="1"/>
    <row r="63" spans="2:11" ht="20.25" customHeight="1"/>
    <row r="64" spans="2:11" ht="20.25" customHeight="1"/>
    <row r="65" ht="20.25" customHeight="1"/>
    <row r="66" ht="20.25" customHeight="1"/>
    <row r="67" ht="20.25" customHeight="1"/>
  </sheetData>
  <mergeCells count="10">
    <mergeCell ref="B48:J48"/>
    <mergeCell ref="B49:K49"/>
    <mergeCell ref="C4:F4"/>
    <mergeCell ref="H4:K4"/>
    <mergeCell ref="B23:K23"/>
    <mergeCell ref="B32:K32"/>
    <mergeCell ref="C36:F36"/>
    <mergeCell ref="H36:K36"/>
    <mergeCell ref="C25:F25"/>
    <mergeCell ref="H25:K25"/>
  </mergeCells>
  <pageMargins left="0.75" right="0.75" top="1" bottom="1" header="0.5" footer="0.5"/>
  <pageSetup paperSize="9" scale="62" orientation="portrait" r:id="rId1"/>
  <customProperties>
    <customPr name="_pios_id" r:id="rId2"/>
    <customPr name="EpmWorksheetKeyString_GUID" r:id="rId3"/>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0070C0"/>
  </sheetPr>
  <dimension ref="B1:Q29"/>
  <sheetViews>
    <sheetView showGridLines="0" showRuler="0" view="pageBreakPreview" zoomScale="80" zoomScaleNormal="100" zoomScaleSheetLayoutView="80" workbookViewId="0">
      <selection activeCell="G1" sqref="G1"/>
    </sheetView>
  </sheetViews>
  <sheetFormatPr baseColWidth="10" defaultColWidth="13.453125" defaultRowHeight="12.5"/>
  <cols>
    <col min="1" max="1" width="1.90625" style="124" customWidth="1"/>
    <col min="2" max="2" width="34.453125" style="124" customWidth="1"/>
    <col min="3" max="3" width="1.08984375" style="124" customWidth="1"/>
    <col min="4" max="8" width="9.453125" style="124" customWidth="1"/>
    <col min="9" max="9" width="3.90625" style="124" customWidth="1"/>
    <col min="10" max="14" width="9.90625" style="124" customWidth="1"/>
    <col min="15" max="15" width="1.453125" style="124" customWidth="1"/>
    <col min="16" max="16384" width="13.453125" style="124"/>
  </cols>
  <sheetData>
    <row r="1" spans="2:17" ht="17.149999999999999" customHeight="1">
      <c r="B1" s="172" t="s">
        <v>325</v>
      </c>
      <c r="C1" s="170"/>
      <c r="D1" s="170"/>
      <c r="E1" s="170"/>
      <c r="F1" s="170"/>
      <c r="G1" s="170"/>
      <c r="H1" s="170"/>
      <c r="I1" s="170"/>
      <c r="J1" s="170"/>
      <c r="K1" s="170"/>
      <c r="L1" s="170"/>
      <c r="M1" s="170"/>
      <c r="N1" s="170"/>
    </row>
    <row r="2" spans="2:17" ht="17.149999999999999" customHeight="1">
      <c r="B2" s="172" t="s">
        <v>17</v>
      </c>
      <c r="C2" s="170"/>
      <c r="D2" s="170"/>
      <c r="E2" s="170"/>
      <c r="F2" s="170"/>
      <c r="G2" s="170"/>
      <c r="H2" s="170"/>
      <c r="I2" s="170"/>
      <c r="J2" s="170"/>
      <c r="K2" s="170"/>
      <c r="L2" s="170"/>
      <c r="M2" s="170"/>
      <c r="N2" s="170"/>
    </row>
    <row r="3" spans="2:17" ht="17.149999999999999" customHeight="1">
      <c r="B3" s="171" t="s">
        <v>18</v>
      </c>
      <c r="C3" s="170"/>
      <c r="D3" s="170"/>
      <c r="E3" s="170"/>
      <c r="F3" s="170"/>
      <c r="G3" s="170"/>
      <c r="H3" s="170"/>
      <c r="I3" s="170"/>
      <c r="J3" s="170"/>
      <c r="K3" s="170"/>
      <c r="L3" s="170"/>
      <c r="M3" s="170"/>
      <c r="N3" s="170"/>
    </row>
    <row r="4" spans="2:17" ht="18.75" customHeight="1">
      <c r="B4" s="327"/>
      <c r="C4" s="327"/>
      <c r="D4" s="722">
        <v>2019</v>
      </c>
      <c r="E4" s="682"/>
      <c r="F4" s="682"/>
      <c r="G4" s="682"/>
      <c r="H4" s="682"/>
      <c r="I4" s="327"/>
      <c r="J4" s="722">
        <v>2020</v>
      </c>
      <c r="K4" s="682"/>
      <c r="L4" s="682"/>
      <c r="M4" s="682"/>
      <c r="N4" s="682"/>
    </row>
    <row r="5" spans="2:17" ht="4.75" customHeight="1">
      <c r="B5" s="327"/>
      <c r="C5" s="327"/>
      <c r="D5" s="327"/>
      <c r="E5" s="327"/>
      <c r="F5" s="327"/>
      <c r="G5" s="327"/>
      <c r="H5" s="327"/>
      <c r="I5" s="327"/>
      <c r="J5" s="327"/>
      <c r="K5" s="327"/>
      <c r="L5" s="327"/>
      <c r="M5" s="327"/>
      <c r="N5" s="327"/>
    </row>
    <row r="6" spans="2:17" ht="18.75" customHeight="1">
      <c r="B6" s="327"/>
      <c r="C6" s="327"/>
      <c r="D6" s="6" t="s">
        <v>19</v>
      </c>
      <c r="E6" s="5" t="s">
        <v>20</v>
      </c>
      <c r="F6" s="5" t="s">
        <v>21</v>
      </c>
      <c r="G6" s="5" t="s">
        <v>22</v>
      </c>
      <c r="H6" s="5" t="s">
        <v>23</v>
      </c>
      <c r="I6" s="327"/>
      <c r="J6" s="6" t="s">
        <v>19</v>
      </c>
      <c r="K6" s="5" t="s">
        <v>20</v>
      </c>
      <c r="L6" s="5" t="s">
        <v>21</v>
      </c>
      <c r="M6" s="5" t="s">
        <v>22</v>
      </c>
      <c r="N6" s="5" t="s">
        <v>23</v>
      </c>
      <c r="P6" s="5"/>
      <c r="Q6" s="5"/>
    </row>
    <row r="7" spans="2:17" ht="5.15" customHeight="1">
      <c r="B7" s="327"/>
      <c r="C7" s="327"/>
      <c r="D7" s="327"/>
      <c r="E7" s="327"/>
      <c r="F7" s="327"/>
      <c r="G7" s="327"/>
      <c r="H7" s="327"/>
      <c r="I7" s="327"/>
      <c r="J7" s="327"/>
      <c r="K7" s="327"/>
      <c r="L7" s="327"/>
      <c r="M7" s="327"/>
      <c r="N7" s="327"/>
    </row>
    <row r="8" spans="2:17" ht="5.15" customHeight="1">
      <c r="B8" s="328"/>
      <c r="C8" s="328"/>
      <c r="D8" s="328"/>
      <c r="E8" s="328"/>
      <c r="F8" s="328"/>
      <c r="G8" s="328"/>
      <c r="H8" s="328"/>
      <c r="I8" s="328"/>
      <c r="J8" s="328"/>
      <c r="K8" s="328"/>
      <c r="L8" s="328"/>
      <c r="M8" s="328"/>
      <c r="N8" s="328"/>
    </row>
    <row r="9" spans="2:17" ht="17.149999999999999" customHeight="1">
      <c r="B9" s="24" t="s">
        <v>24</v>
      </c>
      <c r="C9" s="327"/>
      <c r="D9" s="26">
        <v>219.18476209999994</v>
      </c>
      <c r="E9" s="25">
        <v>216.1451634</v>
      </c>
      <c r="F9" s="25">
        <v>199.59852290000001</v>
      </c>
      <c r="G9" s="25">
        <v>207.4290599</v>
      </c>
      <c r="H9" s="25">
        <v>842.35750829999995</v>
      </c>
      <c r="I9" s="327"/>
      <c r="J9" s="26"/>
      <c r="K9" s="25"/>
      <c r="L9" s="25"/>
      <c r="M9" s="25"/>
      <c r="N9" s="25"/>
      <c r="P9" s="655"/>
      <c r="Q9" s="609"/>
    </row>
    <row r="10" spans="2:17" ht="17.149999999999999" hidden="1" customHeight="1">
      <c r="B10" s="39" t="s">
        <v>220</v>
      </c>
      <c r="C10" s="327"/>
      <c r="D10" s="28"/>
      <c r="E10" s="27"/>
      <c r="F10" s="27"/>
      <c r="G10" s="27"/>
      <c r="H10" s="27"/>
      <c r="I10" s="327"/>
      <c r="J10" s="28"/>
      <c r="K10" s="27"/>
      <c r="L10" s="27"/>
      <c r="M10" s="27"/>
      <c r="N10" s="27"/>
      <c r="P10" s="655"/>
      <c r="Q10" s="609"/>
    </row>
    <row r="11" spans="2:17" ht="17.149999999999999" hidden="1" customHeight="1">
      <c r="B11" s="39" t="s">
        <v>221</v>
      </c>
      <c r="C11" s="327"/>
      <c r="D11" s="28"/>
      <c r="E11" s="27"/>
      <c r="F11" s="27"/>
      <c r="G11" s="27"/>
      <c r="H11" s="27"/>
      <c r="I11" s="327"/>
      <c r="J11" s="28"/>
      <c r="K11" s="27"/>
      <c r="L11" s="27"/>
      <c r="M11" s="27"/>
      <c r="N11" s="27"/>
      <c r="P11" s="655"/>
      <c r="Q11" s="609"/>
    </row>
    <row r="12" spans="2:17" ht="17.149999999999999" hidden="1" customHeight="1">
      <c r="B12" s="172" t="s">
        <v>208</v>
      </c>
      <c r="C12" s="327"/>
      <c r="D12" s="28"/>
      <c r="E12" s="27"/>
      <c r="F12" s="27"/>
      <c r="G12" s="27"/>
      <c r="H12" s="27"/>
      <c r="I12" s="327"/>
      <c r="J12" s="28"/>
      <c r="K12" s="27"/>
      <c r="L12" s="27"/>
      <c r="M12" s="27"/>
      <c r="N12" s="27"/>
      <c r="P12" s="655"/>
      <c r="Q12" s="609"/>
    </row>
    <row r="13" spans="2:17" ht="17.149999999999999" hidden="1" customHeight="1">
      <c r="B13" s="172" t="s">
        <v>25</v>
      </c>
      <c r="C13" s="327"/>
      <c r="D13" s="28"/>
      <c r="E13" s="27"/>
      <c r="F13" s="27"/>
      <c r="G13" s="27"/>
      <c r="H13" s="27"/>
      <c r="I13" s="327"/>
      <c r="J13" s="28"/>
      <c r="K13" s="27"/>
      <c r="L13" s="27"/>
      <c r="M13" s="27"/>
      <c r="N13" s="27"/>
      <c r="P13" s="655"/>
      <c r="Q13" s="609"/>
    </row>
    <row r="14" spans="2:17" ht="17.149999999999999" hidden="1" customHeight="1">
      <c r="B14" s="17" t="s">
        <v>26</v>
      </c>
      <c r="C14" s="327"/>
      <c r="D14" s="28"/>
      <c r="E14" s="27"/>
      <c r="F14" s="27"/>
      <c r="G14" s="27"/>
      <c r="H14" s="27"/>
      <c r="I14" s="327"/>
      <c r="J14" s="28"/>
      <c r="K14" s="27"/>
      <c r="L14" s="27"/>
      <c r="M14" s="27"/>
      <c r="N14" s="27"/>
      <c r="P14" s="655"/>
      <c r="Q14" s="609"/>
    </row>
    <row r="15" spans="2:17" ht="17.149999999999999" hidden="1" customHeight="1">
      <c r="B15" s="17" t="s">
        <v>27</v>
      </c>
      <c r="C15" s="327"/>
      <c r="D15" s="28"/>
      <c r="E15" s="27"/>
      <c r="F15" s="27"/>
      <c r="G15" s="27"/>
      <c r="H15" s="27"/>
      <c r="I15" s="327"/>
      <c r="J15" s="28"/>
      <c r="K15" s="27"/>
      <c r="L15" s="27"/>
      <c r="M15" s="27"/>
      <c r="N15" s="27"/>
      <c r="P15" s="655"/>
      <c r="Q15" s="609"/>
    </row>
    <row r="16" spans="2:17" ht="17.149999999999999" hidden="1" customHeight="1">
      <c r="B16" s="17" t="s">
        <v>28</v>
      </c>
      <c r="C16" s="327"/>
      <c r="D16" s="28"/>
      <c r="E16" s="27"/>
      <c r="F16" s="27"/>
      <c r="G16" s="27"/>
      <c r="H16" s="27"/>
      <c r="I16" s="327"/>
      <c r="J16" s="28"/>
      <c r="K16" s="27"/>
      <c r="L16" s="27"/>
      <c r="M16" s="27"/>
      <c r="N16" s="27"/>
      <c r="P16" s="655"/>
      <c r="Q16" s="609"/>
    </row>
    <row r="17" spans="2:17" ht="17.149999999999999" hidden="1" customHeight="1">
      <c r="B17" s="172" t="s">
        <v>29</v>
      </c>
      <c r="C17" s="327"/>
      <c r="D17" s="28"/>
      <c r="E17" s="27"/>
      <c r="F17" s="27"/>
      <c r="G17" s="27"/>
      <c r="H17" s="27"/>
      <c r="I17" s="327"/>
      <c r="J17" s="28"/>
      <c r="K17" s="27"/>
      <c r="L17" s="27"/>
      <c r="M17" s="27"/>
      <c r="N17" s="27"/>
      <c r="P17" s="655"/>
      <c r="Q17" s="609"/>
    </row>
    <row r="18" spans="2:17" ht="17.149999999999999" hidden="1" customHeight="1">
      <c r="B18" s="172" t="s">
        <v>30</v>
      </c>
      <c r="C18" s="327"/>
      <c r="D18" s="28"/>
      <c r="E18" s="27"/>
      <c r="F18" s="27"/>
      <c r="G18" s="27"/>
      <c r="H18" s="27"/>
      <c r="I18" s="327"/>
      <c r="J18" s="28"/>
      <c r="K18" s="27"/>
      <c r="L18" s="27"/>
      <c r="M18" s="27"/>
      <c r="N18" s="27"/>
      <c r="P18" s="655"/>
      <c r="Q18" s="609"/>
    </row>
    <row r="19" spans="2:17" ht="17.149999999999999" hidden="1" customHeight="1">
      <c r="B19" s="172" t="s">
        <v>31</v>
      </c>
      <c r="C19" s="327"/>
      <c r="D19" s="28"/>
      <c r="E19" s="27"/>
      <c r="F19" s="27"/>
      <c r="G19" s="27"/>
      <c r="H19" s="27"/>
      <c r="I19" s="327"/>
      <c r="J19" s="28"/>
      <c r="K19" s="27"/>
      <c r="L19" s="27"/>
      <c r="M19" s="27"/>
      <c r="N19" s="27"/>
      <c r="P19" s="655"/>
      <c r="Q19" s="609"/>
    </row>
    <row r="20" spans="2:17" ht="17.149999999999999" customHeight="1">
      <c r="B20" s="24" t="s">
        <v>33</v>
      </c>
      <c r="C20" s="327"/>
      <c r="D20" s="26">
        <v>128.98024950000001</v>
      </c>
      <c r="E20" s="25">
        <v>124.2626104</v>
      </c>
      <c r="F20" s="25">
        <v>128.01085399999999</v>
      </c>
      <c r="G20" s="25">
        <v>122.8915227</v>
      </c>
      <c r="H20" s="25">
        <v>504.14523659999998</v>
      </c>
      <c r="I20" s="327"/>
      <c r="J20" s="26"/>
      <c r="K20" s="25"/>
      <c r="L20" s="25"/>
      <c r="M20" s="25"/>
      <c r="N20" s="25"/>
      <c r="P20" s="655"/>
      <c r="Q20" s="609"/>
    </row>
    <row r="21" spans="2:17" ht="17.149999999999999" customHeight="1">
      <c r="B21" s="31" t="s">
        <v>34</v>
      </c>
      <c r="C21" s="327"/>
      <c r="D21" s="33">
        <v>0.58845445396954499</v>
      </c>
      <c r="E21" s="32">
        <v>0.57490349747053404</v>
      </c>
      <c r="F21" s="32">
        <v>0.64134169000907004</v>
      </c>
      <c r="G21" s="32">
        <v>0.59245084926502101</v>
      </c>
      <c r="H21" s="32">
        <v>0.598493195148742</v>
      </c>
      <c r="I21" s="327"/>
      <c r="J21" s="33"/>
      <c r="K21" s="32"/>
      <c r="L21" s="32"/>
      <c r="M21" s="32"/>
      <c r="N21" s="32"/>
      <c r="P21" s="655"/>
      <c r="Q21" s="609"/>
    </row>
    <row r="22" spans="2:17" ht="17.149999999999999" customHeight="1">
      <c r="B22" s="24" t="s">
        <v>209</v>
      </c>
      <c r="C22" s="327"/>
      <c r="D22" s="26">
        <v>9.2802906000000007</v>
      </c>
      <c r="E22" s="25">
        <v>84.517801500000004</v>
      </c>
      <c r="F22" s="25">
        <v>83.515957799999995</v>
      </c>
      <c r="G22" s="25">
        <v>106.43270029999999</v>
      </c>
      <c r="H22" s="25">
        <v>283.74675020000001</v>
      </c>
      <c r="I22" s="327"/>
      <c r="J22" s="26"/>
      <c r="K22" s="25"/>
      <c r="L22" s="25"/>
      <c r="M22" s="25"/>
      <c r="N22" s="25"/>
      <c r="P22" s="656"/>
      <c r="Q22" s="609"/>
    </row>
    <row r="23" spans="2:17" ht="17.149999999999999" customHeight="1">
      <c r="B23" s="24" t="s">
        <v>210</v>
      </c>
      <c r="C23" s="327"/>
      <c r="D23" s="26">
        <v>119.6999589</v>
      </c>
      <c r="E23" s="25">
        <v>39.744808900000002</v>
      </c>
      <c r="F23" s="25">
        <v>44.494896199999999</v>
      </c>
      <c r="G23" s="25">
        <v>16.458822399999999</v>
      </c>
      <c r="H23" s="25">
        <v>220.3984864</v>
      </c>
      <c r="I23" s="327"/>
      <c r="J23" s="26"/>
      <c r="K23" s="25"/>
      <c r="L23" s="25"/>
      <c r="M23" s="25"/>
      <c r="N23" s="25"/>
      <c r="P23" s="656"/>
      <c r="Q23" s="609"/>
    </row>
    <row r="24" spans="2:17" ht="6.65" customHeight="1">
      <c r="B24" s="327"/>
      <c r="C24" s="327"/>
      <c r="D24" s="327"/>
      <c r="E24" s="327"/>
      <c r="F24" s="327"/>
      <c r="G24" s="327"/>
      <c r="H24" s="327"/>
      <c r="I24" s="327"/>
      <c r="J24" s="327"/>
      <c r="K24" s="327"/>
      <c r="L24" s="327"/>
      <c r="M24" s="327"/>
      <c r="N24" s="327"/>
      <c r="P24" s="655"/>
    </row>
    <row r="25" spans="2:17" ht="6.65" customHeight="1">
      <c r="B25" s="173"/>
      <c r="C25" s="173"/>
      <c r="D25" s="173"/>
      <c r="E25" s="173"/>
      <c r="F25" s="173"/>
      <c r="G25" s="173"/>
      <c r="H25" s="173"/>
      <c r="I25" s="173"/>
      <c r="J25" s="173"/>
      <c r="K25" s="173"/>
      <c r="L25" s="173"/>
      <c r="M25" s="173"/>
      <c r="N25" s="173"/>
    </row>
    <row r="26" spans="2:17" ht="15" customHeight="1">
      <c r="B26" s="729" t="s">
        <v>45</v>
      </c>
      <c r="C26" s="682"/>
      <c r="D26" s="682"/>
      <c r="E26" s="682"/>
      <c r="F26" s="682"/>
      <c r="G26" s="682"/>
      <c r="H26" s="682"/>
      <c r="I26" s="682"/>
      <c r="J26" s="682"/>
      <c r="K26" s="682"/>
      <c r="L26" s="682"/>
      <c r="M26" s="682"/>
      <c r="N26" s="682"/>
    </row>
    <row r="27" spans="2:17" ht="17.149999999999999" customHeight="1">
      <c r="B27" s="730" t="s">
        <v>211</v>
      </c>
      <c r="C27" s="682"/>
      <c r="D27" s="682"/>
      <c r="E27" s="682"/>
      <c r="F27" s="682"/>
      <c r="G27" s="682"/>
      <c r="H27" s="682"/>
      <c r="I27" s="682"/>
      <c r="J27" s="682"/>
      <c r="K27" s="682"/>
      <c r="L27" s="682"/>
      <c r="M27" s="682"/>
      <c r="N27" s="682"/>
    </row>
    <row r="28" spans="2:17" ht="15" customHeight="1">
      <c r="B28" s="730"/>
      <c r="C28" s="682"/>
      <c r="D28" s="682"/>
      <c r="E28" s="682"/>
      <c r="F28" s="682"/>
      <c r="G28" s="682"/>
      <c r="H28" s="682"/>
      <c r="I28" s="682"/>
      <c r="J28" s="682"/>
      <c r="K28" s="682"/>
      <c r="L28" s="682"/>
      <c r="M28" s="682"/>
      <c r="N28" s="682"/>
    </row>
    <row r="29" spans="2:17" ht="17.149999999999999" customHeight="1">
      <c r="B29" s="730"/>
      <c r="C29" s="682"/>
      <c r="D29" s="682"/>
      <c r="E29" s="682"/>
      <c r="F29" s="682"/>
      <c r="G29" s="682"/>
      <c r="H29" s="682"/>
      <c r="I29" s="682"/>
      <c r="J29" s="682"/>
      <c r="K29" s="682"/>
      <c r="L29" s="682"/>
      <c r="M29" s="682"/>
      <c r="N29" s="682"/>
    </row>
  </sheetData>
  <mergeCells count="6">
    <mergeCell ref="B29:N29"/>
    <mergeCell ref="D4:H4"/>
    <mergeCell ref="J4:N4"/>
    <mergeCell ref="B26:N26"/>
    <mergeCell ref="B27:N27"/>
    <mergeCell ref="B28:N28"/>
  </mergeCells>
  <pageMargins left="0.75" right="0.75" top="1" bottom="1" header="0.5" footer="0.5"/>
  <pageSetup paperSize="9" scale="64" orientation="landscape" r:id="rId1"/>
  <customProperties>
    <customPr name="_pios_id" r:id="rId2"/>
    <customPr name="EpmWorksheetKeyString_GUID" r:id="rId3"/>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0070C0"/>
  </sheetPr>
  <dimension ref="A1:N25"/>
  <sheetViews>
    <sheetView showGridLines="0" showRuler="0" view="pageBreakPreview" zoomScale="110" zoomScaleNormal="100" zoomScaleSheetLayoutView="110" workbookViewId="0">
      <selection activeCell="D27" sqref="D27"/>
    </sheetView>
  </sheetViews>
  <sheetFormatPr baseColWidth="10" defaultColWidth="13.453125" defaultRowHeight="12.5"/>
  <cols>
    <col min="1" max="1" width="1.90625" style="124" customWidth="1"/>
    <col min="2" max="2" width="47" style="124" customWidth="1"/>
    <col min="3" max="6" width="9.90625" style="124" customWidth="1"/>
    <col min="7" max="7" width="1.453125" style="124" customWidth="1"/>
    <col min="8" max="11" width="9.90625" style="124" customWidth="1"/>
    <col min="12" max="12" width="1.453125" style="124" customWidth="1"/>
    <col min="13" max="16384" width="13.453125" style="124"/>
  </cols>
  <sheetData>
    <row r="1" spans="1:14" ht="17.149999999999999" customHeight="1">
      <c r="A1" s="170"/>
      <c r="B1" s="172" t="s">
        <v>325</v>
      </c>
      <c r="C1" s="170"/>
      <c r="D1" s="170"/>
      <c r="E1" s="170"/>
      <c r="F1" s="170"/>
      <c r="G1" s="170"/>
      <c r="H1" s="170"/>
      <c r="I1" s="170"/>
      <c r="J1" s="170"/>
      <c r="K1" s="170"/>
    </row>
    <row r="2" spans="1:14" ht="17.149999999999999" customHeight="1">
      <c r="A2" s="170"/>
      <c r="B2" s="172" t="s">
        <v>215</v>
      </c>
      <c r="C2" s="170"/>
      <c r="D2" s="170"/>
      <c r="E2" s="170"/>
      <c r="F2" s="170"/>
      <c r="G2" s="170"/>
      <c r="H2" s="170"/>
      <c r="I2" s="170"/>
      <c r="J2" s="170"/>
      <c r="K2" s="170"/>
    </row>
    <row r="3" spans="1:14" ht="17.149999999999999" customHeight="1">
      <c r="A3" s="170"/>
      <c r="B3" s="171" t="s">
        <v>139</v>
      </c>
      <c r="C3" s="170"/>
      <c r="D3" s="170"/>
      <c r="E3" s="170"/>
      <c r="F3" s="170"/>
      <c r="G3" s="170"/>
      <c r="H3" s="170"/>
      <c r="I3" s="170"/>
      <c r="J3" s="170"/>
      <c r="K3" s="170"/>
    </row>
    <row r="4" spans="1:14" ht="18.75" customHeight="1">
      <c r="A4" s="170"/>
      <c r="B4" s="170"/>
      <c r="C4" s="722">
        <v>2019</v>
      </c>
      <c r="D4" s="682"/>
      <c r="E4" s="682"/>
      <c r="F4" s="682"/>
      <c r="G4" s="170"/>
      <c r="H4" s="722">
        <v>2020</v>
      </c>
      <c r="I4" s="682"/>
      <c r="J4" s="682"/>
      <c r="K4" s="682"/>
    </row>
    <row r="5" spans="1:14" ht="6" customHeight="1">
      <c r="A5" s="170"/>
      <c r="B5" s="170"/>
      <c r="C5" s="170"/>
      <c r="D5" s="170"/>
      <c r="E5" s="170"/>
      <c r="F5" s="170"/>
      <c r="G5" s="170"/>
      <c r="H5" s="170"/>
      <c r="I5" s="170"/>
      <c r="J5" s="170"/>
      <c r="K5" s="170"/>
    </row>
    <row r="6" spans="1:14" ht="18.75" customHeight="1">
      <c r="A6" s="170"/>
      <c r="B6" s="327"/>
      <c r="C6" s="6" t="s">
        <v>4</v>
      </c>
      <c r="D6" s="5" t="s">
        <v>5</v>
      </c>
      <c r="E6" s="5" t="s">
        <v>6</v>
      </c>
      <c r="F6" s="5" t="s">
        <v>7</v>
      </c>
      <c r="G6" s="327"/>
      <c r="H6" s="6" t="s">
        <v>4</v>
      </c>
      <c r="I6" s="5" t="s">
        <v>5</v>
      </c>
      <c r="J6" s="5" t="s">
        <v>6</v>
      </c>
      <c r="K6" s="5" t="s">
        <v>7</v>
      </c>
    </row>
    <row r="7" spans="1:14" ht="6" customHeight="1">
      <c r="A7" s="170"/>
      <c r="B7" s="327"/>
      <c r="C7" s="327"/>
      <c r="D7" s="327"/>
      <c r="E7" s="327"/>
      <c r="F7" s="327"/>
      <c r="G7" s="327"/>
      <c r="H7" s="327"/>
      <c r="I7" s="327"/>
      <c r="J7" s="327"/>
      <c r="K7" s="327"/>
    </row>
    <row r="8" spans="1:14" ht="6" customHeight="1">
      <c r="A8" s="170"/>
      <c r="B8" s="328"/>
      <c r="C8" s="328"/>
      <c r="D8" s="328"/>
      <c r="E8" s="328"/>
      <c r="F8" s="328"/>
      <c r="G8" s="328"/>
      <c r="H8" s="328"/>
      <c r="I8" s="328"/>
      <c r="J8" s="328"/>
      <c r="K8" s="328"/>
    </row>
    <row r="9" spans="1:14" ht="16.5" customHeight="1">
      <c r="A9" s="170"/>
      <c r="B9" s="12" t="s">
        <v>367</v>
      </c>
      <c r="C9" s="26">
        <v>16754</v>
      </c>
      <c r="D9" s="25">
        <v>17550</v>
      </c>
      <c r="E9" s="25">
        <v>18130</v>
      </c>
      <c r="F9" s="25">
        <v>18348</v>
      </c>
      <c r="G9" s="327"/>
      <c r="H9" s="16"/>
      <c r="I9" s="15"/>
      <c r="J9" s="15"/>
      <c r="K9" s="15"/>
    </row>
    <row r="10" spans="1:14" ht="16.5" customHeight="1">
      <c r="A10" s="170"/>
      <c r="B10" s="12" t="s">
        <v>368</v>
      </c>
      <c r="C10" s="26">
        <v>22924</v>
      </c>
      <c r="D10" s="25">
        <v>23889</v>
      </c>
      <c r="E10" s="25">
        <v>24556</v>
      </c>
      <c r="F10" s="25">
        <v>24911</v>
      </c>
      <c r="G10" s="327"/>
      <c r="H10" s="8"/>
      <c r="I10" s="7"/>
      <c r="J10" s="7"/>
      <c r="K10" s="7"/>
    </row>
    <row r="11" spans="1:14" ht="16.5" customHeight="1">
      <c r="A11" s="170"/>
      <c r="B11" s="12" t="s">
        <v>369</v>
      </c>
      <c r="C11" s="28">
        <f>C10-C9</f>
        <v>6170</v>
      </c>
      <c r="D11" s="27">
        <f t="shared" ref="D11:F11" si="0">D10-D9</f>
        <v>6339</v>
      </c>
      <c r="E11" s="27">
        <f t="shared" si="0"/>
        <v>6426</v>
      </c>
      <c r="F11" s="27">
        <f t="shared" si="0"/>
        <v>6563</v>
      </c>
      <c r="G11" s="327"/>
      <c r="H11" s="8"/>
      <c r="I11" s="7"/>
      <c r="J11" s="7"/>
      <c r="K11" s="7"/>
    </row>
    <row r="12" spans="1:14" ht="16.5" customHeight="1">
      <c r="A12" s="170"/>
      <c r="B12" s="473" t="s">
        <v>370</v>
      </c>
      <c r="C12" s="474">
        <f>C10/C9</f>
        <v>1.3682702638175959</v>
      </c>
      <c r="D12" s="475">
        <f t="shared" ref="D12:F12" si="1">D10/D9</f>
        <v>1.3611965811965812</v>
      </c>
      <c r="E12" s="475">
        <f t="shared" si="1"/>
        <v>1.3544401544401545</v>
      </c>
      <c r="F12" s="475">
        <f t="shared" si="1"/>
        <v>1.3576956616524962</v>
      </c>
      <c r="G12" s="130"/>
      <c r="H12" s="129"/>
      <c r="I12" s="476"/>
      <c r="J12" s="476"/>
      <c r="K12" s="476"/>
    </row>
    <row r="13" spans="1:14" s="462" customFormat="1" ht="7.5" customHeight="1">
      <c r="B13" s="127"/>
      <c r="C13" s="127"/>
      <c r="D13" s="127"/>
      <c r="E13" s="127"/>
      <c r="F13" s="127"/>
      <c r="G13" s="127"/>
      <c r="H13" s="127"/>
      <c r="I13" s="127"/>
      <c r="J13" s="127"/>
      <c r="K13" s="127"/>
    </row>
    <row r="14" spans="1:14" ht="7.5" customHeight="1">
      <c r="A14" s="170"/>
      <c r="B14" s="327"/>
      <c r="C14" s="327"/>
      <c r="D14" s="327"/>
      <c r="E14" s="327"/>
      <c r="F14" s="327"/>
      <c r="G14" s="327"/>
      <c r="H14" s="327"/>
      <c r="I14" s="327"/>
      <c r="J14" s="327"/>
      <c r="K14" s="327"/>
    </row>
    <row r="15" spans="1:14" ht="15" customHeight="1">
      <c r="B15" s="729" t="s">
        <v>45</v>
      </c>
      <c r="C15" s="682"/>
      <c r="D15" s="682"/>
      <c r="E15" s="682"/>
      <c r="F15" s="682"/>
      <c r="G15" s="682"/>
      <c r="H15" s="682"/>
      <c r="I15" s="682"/>
      <c r="J15" s="682"/>
      <c r="K15" s="682"/>
      <c r="L15" s="682"/>
      <c r="M15" s="682"/>
      <c r="N15" s="682"/>
    </row>
    <row r="16" spans="1:14" ht="15" customHeight="1">
      <c r="B16" s="734" t="s">
        <v>470</v>
      </c>
      <c r="C16" s="682"/>
      <c r="D16" s="682"/>
      <c r="E16" s="682"/>
      <c r="F16" s="682"/>
      <c r="G16" s="682"/>
      <c r="H16" s="682"/>
      <c r="I16" s="682"/>
      <c r="J16" s="682"/>
      <c r="K16" s="682"/>
      <c r="L16" s="682"/>
      <c r="M16" s="682"/>
      <c r="N16" s="682"/>
    </row>
    <row r="17" spans="2:2" ht="15" customHeight="1"/>
    <row r="18" spans="2:2" ht="15" customHeight="1"/>
    <row r="19" spans="2:2" ht="15" customHeight="1">
      <c r="B19" s="658"/>
    </row>
    <row r="20" spans="2:2" ht="15" customHeight="1"/>
    <row r="21" spans="2:2" ht="15" customHeight="1"/>
    <row r="22" spans="2:2" ht="15" customHeight="1"/>
    <row r="23" spans="2:2" ht="15" customHeight="1"/>
    <row r="24" spans="2:2" ht="15" customHeight="1"/>
    <row r="25" spans="2:2" ht="15" customHeight="1"/>
  </sheetData>
  <mergeCells count="4">
    <mergeCell ref="C4:F4"/>
    <mergeCell ref="H4:K4"/>
    <mergeCell ref="B15:N15"/>
    <mergeCell ref="B16:N16"/>
  </mergeCells>
  <pageMargins left="0.75" right="0.75" top="1" bottom="1" header="0.5" footer="0.5"/>
  <pageSetup paperSize="9" scale="61" orientation="landscape" r:id="rId1"/>
  <colBreaks count="1" manualBreakCount="1">
    <brk id="13" max="1048575" man="1"/>
  </colBreaks>
  <customProperties>
    <customPr name="_pios_id" r:id="rId2"/>
    <customPr name="EpmWorksheetKeyString_GUID" r:id="rId3"/>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sheetPr>
  <dimension ref="B1:P66"/>
  <sheetViews>
    <sheetView showGridLines="0" showRuler="0" view="pageBreakPreview" zoomScale="70" zoomScaleNormal="100" zoomScaleSheetLayoutView="70" workbookViewId="0">
      <selection activeCell="F1" sqref="F1"/>
    </sheetView>
  </sheetViews>
  <sheetFormatPr baseColWidth="10" defaultColWidth="13.453125" defaultRowHeight="12.5" outlineLevelCol="1"/>
  <cols>
    <col min="1" max="1" width="1.90625" style="166" customWidth="1"/>
    <col min="2" max="2" width="47.453125" style="166" customWidth="1"/>
    <col min="3" max="3" width="0.453125" style="166" customWidth="1"/>
    <col min="4" max="8" width="9.90625" style="166" customWidth="1"/>
    <col min="9" max="9" width="1.453125" style="166" customWidth="1"/>
    <col min="10" max="10" width="9.90625" style="166" customWidth="1"/>
    <col min="11" max="13" width="9.90625" style="166" customWidth="1" outlineLevel="1"/>
    <col min="14" max="14" width="9.26953125" style="166" bestFit="1" customWidth="1" outlineLevel="1"/>
    <col min="15" max="15" width="1.453125" style="166" customWidth="1"/>
    <col min="16" max="16384" width="13.453125" style="166"/>
  </cols>
  <sheetData>
    <row r="1" spans="2:16" ht="17.149999999999999" customHeight="1">
      <c r="B1" s="168" t="s">
        <v>318</v>
      </c>
    </row>
    <row r="2" spans="2:16" ht="17.149999999999999" customHeight="1">
      <c r="B2" s="168" t="s">
        <v>17</v>
      </c>
    </row>
    <row r="3" spans="2:16" ht="17.149999999999999" customHeight="1">
      <c r="B3" s="167" t="s">
        <v>18</v>
      </c>
    </row>
    <row r="4" spans="2:16" ht="18.75" customHeight="1">
      <c r="D4" s="722">
        <v>2019</v>
      </c>
      <c r="E4" s="682"/>
      <c r="F4" s="682"/>
      <c r="G4" s="682"/>
      <c r="H4" s="682"/>
      <c r="J4" s="722">
        <v>2020</v>
      </c>
      <c r="K4" s="682"/>
      <c r="L4" s="682"/>
      <c r="M4" s="682"/>
      <c r="N4" s="682"/>
    </row>
    <row r="5" spans="2:16" ht="4.75" customHeight="1">
      <c r="B5" s="134"/>
    </row>
    <row r="6" spans="2:16" ht="17.149999999999999" customHeight="1">
      <c r="B6" s="134"/>
      <c r="D6" s="23" t="s">
        <v>19</v>
      </c>
      <c r="E6" s="174" t="s">
        <v>20</v>
      </c>
      <c r="F6" s="174" t="s">
        <v>21</v>
      </c>
      <c r="G6" s="174" t="s">
        <v>22</v>
      </c>
      <c r="H6" s="174" t="s">
        <v>23</v>
      </c>
      <c r="J6" s="23" t="s">
        <v>19</v>
      </c>
      <c r="K6" s="22" t="s">
        <v>20</v>
      </c>
      <c r="L6" s="22" t="s">
        <v>21</v>
      </c>
      <c r="M6" s="174" t="s">
        <v>22</v>
      </c>
      <c r="N6" s="174" t="s">
        <v>23</v>
      </c>
    </row>
    <row r="7" spans="2:16" ht="5.15" customHeight="1">
      <c r="B7" s="134"/>
      <c r="E7" s="134"/>
      <c r="F7" s="134"/>
      <c r="G7" s="134"/>
      <c r="H7" s="134"/>
      <c r="M7" s="134"/>
      <c r="N7" s="134"/>
    </row>
    <row r="8" spans="2:16" ht="5.15" customHeight="1">
      <c r="B8" s="175"/>
      <c r="C8" s="169"/>
      <c r="D8" s="169"/>
      <c r="E8" s="175"/>
      <c r="F8" s="175"/>
      <c r="G8" s="175"/>
      <c r="H8" s="175"/>
      <c r="I8" s="169"/>
      <c r="J8" s="169"/>
      <c r="K8" s="169"/>
      <c r="L8" s="169"/>
      <c r="M8" s="175"/>
      <c r="N8" s="175"/>
    </row>
    <row r="9" spans="2:16" ht="17.149999999999999" customHeight="1">
      <c r="B9" s="151" t="s">
        <v>24</v>
      </c>
      <c r="D9" s="26">
        <v>2406.6551034757003</v>
      </c>
      <c r="E9" s="152">
        <v>2610.8618404500003</v>
      </c>
      <c r="F9" s="152">
        <v>2207.8507269299989</v>
      </c>
      <c r="G9" s="152">
        <v>2429.6744032400002</v>
      </c>
      <c r="H9" s="152">
        <v>9655.042074089999</v>
      </c>
      <c r="J9" s="26"/>
      <c r="K9" s="25"/>
      <c r="L9" s="25"/>
      <c r="M9" s="152"/>
      <c r="N9" s="152"/>
      <c r="P9" s="610"/>
    </row>
    <row r="10" spans="2:16" ht="14.25" customHeight="1">
      <c r="B10" s="153" t="s">
        <v>235</v>
      </c>
      <c r="D10" s="26">
        <v>1555.3487110400001</v>
      </c>
      <c r="E10" s="152">
        <v>1675.1465179499996</v>
      </c>
      <c r="F10" s="152">
        <v>1395.7395472000007</v>
      </c>
      <c r="G10" s="152">
        <v>1559.9900703099995</v>
      </c>
      <c r="H10" s="152">
        <v>6186.2248465000002</v>
      </c>
      <c r="J10" s="26"/>
      <c r="K10" s="25"/>
      <c r="L10" s="25"/>
      <c r="M10" s="152"/>
      <c r="N10" s="152"/>
      <c r="P10" s="610"/>
    </row>
    <row r="11" spans="2:16" ht="17.149999999999999" customHeight="1">
      <c r="B11" s="154" t="s">
        <v>218</v>
      </c>
      <c r="D11" s="28">
        <v>341.87613519000001</v>
      </c>
      <c r="E11" s="155">
        <v>362.12928606000003</v>
      </c>
      <c r="F11" s="155">
        <v>332.22012801999983</v>
      </c>
      <c r="G11" s="155">
        <v>378.64470079000012</v>
      </c>
      <c r="H11" s="155">
        <v>1414.87025006</v>
      </c>
      <c r="J11" s="28"/>
      <c r="K11" s="27"/>
      <c r="L11" s="27"/>
      <c r="M11" s="155"/>
      <c r="N11" s="155"/>
      <c r="P11" s="610"/>
    </row>
    <row r="12" spans="2:16" ht="17.149999999999999" customHeight="1">
      <c r="B12" s="153" t="s">
        <v>234</v>
      </c>
      <c r="D12" s="26">
        <v>811.66376064000008</v>
      </c>
      <c r="E12" s="152">
        <v>884.95793515999981</v>
      </c>
      <c r="F12" s="152">
        <v>751.2049621299999</v>
      </c>
      <c r="G12" s="152">
        <v>796.63071592000006</v>
      </c>
      <c r="H12" s="152">
        <v>3244.4573738499998</v>
      </c>
      <c r="J12" s="26"/>
      <c r="K12" s="25"/>
      <c r="L12" s="25"/>
      <c r="M12" s="152"/>
      <c r="N12" s="152"/>
      <c r="P12" s="610"/>
    </row>
    <row r="13" spans="2:16" ht="17.149999999999999" customHeight="1">
      <c r="B13" s="151" t="s">
        <v>386</v>
      </c>
      <c r="D13" s="26">
        <v>636.72027729700005</v>
      </c>
      <c r="E13" s="152">
        <v>705.08408752999992</v>
      </c>
      <c r="F13" s="152">
        <v>568.71634740000013</v>
      </c>
      <c r="G13" s="152">
        <v>134.42545442999926</v>
      </c>
      <c r="H13" s="152">
        <v>2044.9461666399993</v>
      </c>
      <c r="J13" s="26"/>
      <c r="K13" s="25"/>
      <c r="L13" s="25"/>
      <c r="M13" s="152"/>
      <c r="N13" s="152"/>
      <c r="P13" s="610"/>
    </row>
    <row r="14" spans="2:16" ht="17.149999999999999" customHeight="1">
      <c r="B14" s="156" t="s">
        <v>34</v>
      </c>
      <c r="D14" s="33">
        <v>0.26456648332261912</v>
      </c>
      <c r="E14" s="157">
        <v>0.27005798491752969</v>
      </c>
      <c r="F14" s="157">
        <v>0.25758822390624037</v>
      </c>
      <c r="G14" s="157">
        <v>5.5326530275308206E-2</v>
      </c>
      <c r="H14" s="157">
        <v>0.21180085502970097</v>
      </c>
      <c r="J14" s="33"/>
      <c r="K14" s="32"/>
      <c r="L14" s="32"/>
      <c r="M14" s="157"/>
      <c r="N14" s="157"/>
      <c r="P14" s="610"/>
    </row>
    <row r="15" spans="2:16" ht="17.149999999999999" customHeight="1">
      <c r="B15" s="151" t="s">
        <v>209</v>
      </c>
      <c r="D15" s="26">
        <v>297.10383772</v>
      </c>
      <c r="E15" s="152">
        <v>347.03552904000003</v>
      </c>
      <c r="F15" s="152">
        <v>317.31045211000003</v>
      </c>
      <c r="G15" s="152">
        <v>523.19843640999977</v>
      </c>
      <c r="H15" s="152">
        <v>1484.6482552799998</v>
      </c>
      <c r="J15" s="26"/>
      <c r="K15" s="25"/>
      <c r="L15" s="25"/>
      <c r="M15" s="152"/>
      <c r="N15" s="152"/>
      <c r="P15" s="610"/>
    </row>
    <row r="16" spans="2:16" ht="17.149999999999999" customHeight="1">
      <c r="B16" s="158" t="s">
        <v>236</v>
      </c>
      <c r="D16" s="28">
        <v>-2.0535000000000002E-5</v>
      </c>
      <c r="E16" s="155">
        <v>-3.6573358400000302</v>
      </c>
      <c r="F16" s="155">
        <v>-17.916687550000006</v>
      </c>
      <c r="G16" s="155">
        <v>-30.105131999999799</v>
      </c>
      <c r="H16" s="155">
        <v>-51.679134849999855</v>
      </c>
      <c r="J16" s="38"/>
      <c r="K16" s="27"/>
      <c r="L16" s="29"/>
      <c r="M16" s="176"/>
      <c r="N16" s="176"/>
      <c r="P16" s="610"/>
    </row>
    <row r="17" spans="2:16" ht="17.149999999999999" customHeight="1">
      <c r="B17" s="151" t="s">
        <v>210</v>
      </c>
      <c r="D17" s="26">
        <v>339.61643958030004</v>
      </c>
      <c r="E17" s="152">
        <v>358.04855849000018</v>
      </c>
      <c r="F17" s="152">
        <v>251.40589528999976</v>
      </c>
      <c r="G17" s="152">
        <v>-388.77298197999994</v>
      </c>
      <c r="H17" s="152">
        <v>560.29791135999994</v>
      </c>
      <c r="J17" s="26"/>
      <c r="K17" s="25"/>
      <c r="L17" s="25"/>
      <c r="M17" s="152"/>
      <c r="N17" s="152"/>
      <c r="P17" s="610"/>
    </row>
    <row r="18" spans="2:16" ht="5.15" customHeight="1">
      <c r="B18" s="134"/>
      <c r="D18" s="311"/>
      <c r="E18" s="311"/>
      <c r="F18" s="311"/>
      <c r="G18" s="311"/>
      <c r="H18" s="311"/>
      <c r="M18" s="134"/>
    </row>
    <row r="19" spans="2:16" ht="10.4" customHeight="1">
      <c r="B19" s="175"/>
      <c r="C19" s="169"/>
      <c r="D19" s="169"/>
      <c r="E19" s="175"/>
      <c r="F19" s="175"/>
      <c r="G19" s="175"/>
      <c r="H19" s="175"/>
      <c r="I19" s="169"/>
      <c r="J19" s="169"/>
      <c r="K19" s="169"/>
      <c r="L19" s="169"/>
      <c r="M19" s="175"/>
      <c r="N19" s="169"/>
    </row>
    <row r="20" spans="2:16" ht="17.149999999999999" customHeight="1">
      <c r="B20" s="177" t="s">
        <v>45</v>
      </c>
      <c r="H20" s="134"/>
      <c r="M20" s="134"/>
    </row>
    <row r="21" spans="2:16" ht="28.4" customHeight="1">
      <c r="B21" s="730" t="s">
        <v>468</v>
      </c>
      <c r="C21" s="682"/>
      <c r="D21" s="682"/>
      <c r="E21" s="682"/>
      <c r="F21" s="682"/>
      <c r="G21" s="682"/>
      <c r="H21" s="682"/>
      <c r="I21" s="682"/>
      <c r="J21" s="682"/>
      <c r="K21" s="682"/>
      <c r="L21" s="682"/>
      <c r="M21" s="682"/>
      <c r="N21" s="682"/>
    </row>
    <row r="22" spans="2:16" ht="15" customHeight="1"/>
    <row r="23" spans="2:16" ht="15" customHeight="1"/>
    <row r="24" spans="2:16" ht="15" customHeight="1">
      <c r="B24" s="168" t="s">
        <v>318</v>
      </c>
    </row>
    <row r="25" spans="2:16" ht="15" customHeight="1">
      <c r="B25" s="168" t="s">
        <v>237</v>
      </c>
      <c r="D25" s="722">
        <v>2019</v>
      </c>
      <c r="E25" s="682"/>
      <c r="F25" s="682"/>
      <c r="G25" s="682"/>
      <c r="H25" s="682"/>
      <c r="J25" s="722">
        <v>2020</v>
      </c>
      <c r="K25" s="682"/>
      <c r="L25" s="682"/>
      <c r="M25" s="682"/>
      <c r="N25" s="682"/>
    </row>
    <row r="26" spans="2:16" ht="15" customHeight="1">
      <c r="B26" s="167" t="s">
        <v>18</v>
      </c>
      <c r="N26" s="134"/>
    </row>
    <row r="27" spans="2:16" ht="15" customHeight="1">
      <c r="D27" s="6" t="s">
        <v>19</v>
      </c>
      <c r="E27" s="5" t="s">
        <v>20</v>
      </c>
      <c r="F27" s="5" t="s">
        <v>21</v>
      </c>
      <c r="G27" s="178" t="s">
        <v>22</v>
      </c>
      <c r="H27" s="178" t="s">
        <v>23</v>
      </c>
      <c r="J27" s="6" t="s">
        <v>19</v>
      </c>
      <c r="K27" s="178" t="s">
        <v>20</v>
      </c>
      <c r="L27" s="178" t="s">
        <v>21</v>
      </c>
      <c r="M27" s="178" t="s">
        <v>22</v>
      </c>
      <c r="N27" s="178" t="s">
        <v>23</v>
      </c>
    </row>
    <row r="28" spans="2:16" ht="6" customHeight="1">
      <c r="G28" s="134"/>
      <c r="H28" s="134"/>
      <c r="K28" s="134"/>
      <c r="L28" s="134"/>
      <c r="M28" s="134"/>
      <c r="N28" s="134"/>
    </row>
    <row r="29" spans="2:16" ht="5.15" customHeight="1">
      <c r="B29" s="169"/>
      <c r="C29" s="169"/>
      <c r="D29" s="169"/>
      <c r="E29" s="169"/>
      <c r="F29" s="169"/>
      <c r="G29" s="175"/>
      <c r="H29" s="175"/>
      <c r="I29" s="169"/>
      <c r="J29" s="169"/>
      <c r="K29" s="175"/>
      <c r="L29" s="175"/>
      <c r="M29" s="175"/>
      <c r="N29" s="175"/>
    </row>
    <row r="30" spans="2:16" ht="15" customHeight="1">
      <c r="B30" s="12" t="s">
        <v>24</v>
      </c>
      <c r="D30" s="26">
        <f>+D9</f>
        <v>2406.6551034757003</v>
      </c>
      <c r="E30" s="152">
        <v>2610.8618404500003</v>
      </c>
      <c r="F30" s="152">
        <v>2207.8507269299989</v>
      </c>
      <c r="G30" s="152">
        <v>2429.6744032400002</v>
      </c>
      <c r="H30" s="152">
        <v>9655.042074089999</v>
      </c>
      <c r="J30" s="26"/>
      <c r="K30" s="152"/>
      <c r="L30" s="152"/>
      <c r="M30" s="152"/>
      <c r="N30" s="152"/>
      <c r="P30" s="610"/>
    </row>
    <row r="31" spans="2:16" ht="15" customHeight="1">
      <c r="B31" s="37" t="s">
        <v>238</v>
      </c>
      <c r="D31" s="28">
        <v>543.13245094000001</v>
      </c>
      <c r="E31" s="155">
        <v>670.7130182300001</v>
      </c>
      <c r="F31" s="155">
        <v>361.51594368999986</v>
      </c>
      <c r="G31" s="155">
        <v>587.97178635999967</v>
      </c>
      <c r="H31" s="155">
        <v>2163.3331992199996</v>
      </c>
      <c r="J31" s="28"/>
      <c r="K31" s="155"/>
      <c r="L31" s="155"/>
      <c r="M31" s="155"/>
      <c r="N31" s="155"/>
      <c r="P31" s="610"/>
    </row>
    <row r="32" spans="2:16" ht="15" customHeight="1">
      <c r="B32" s="37" t="s">
        <v>239</v>
      </c>
      <c r="D32" s="28">
        <v>498.44879972000001</v>
      </c>
      <c r="E32" s="155">
        <v>487.05427107999992</v>
      </c>
      <c r="F32" s="155">
        <v>470.1054418199999</v>
      </c>
      <c r="G32" s="155">
        <v>458.85831669000004</v>
      </c>
      <c r="H32" s="155">
        <v>1914.4668293099999</v>
      </c>
      <c r="J32" s="28"/>
      <c r="K32" s="155"/>
      <c r="L32" s="155"/>
      <c r="M32" s="155"/>
      <c r="N32" s="155"/>
      <c r="P32" s="610"/>
    </row>
    <row r="33" spans="2:16" ht="15" customHeight="1">
      <c r="B33" s="37" t="s">
        <v>240</v>
      </c>
      <c r="D33" s="28">
        <v>518.31827625999995</v>
      </c>
      <c r="E33" s="155">
        <v>534.90678681000009</v>
      </c>
      <c r="F33" s="155">
        <v>546.85070937</v>
      </c>
      <c r="G33" s="155">
        <v>501.45010120999996</v>
      </c>
      <c r="H33" s="155">
        <v>2101.52587365</v>
      </c>
      <c r="J33" s="28"/>
      <c r="K33" s="155"/>
      <c r="L33" s="155"/>
      <c r="M33" s="155"/>
      <c r="N33" s="155"/>
      <c r="P33" s="610"/>
    </row>
    <row r="34" spans="2:16" ht="15" customHeight="1">
      <c r="B34" s="37" t="s">
        <v>242</v>
      </c>
      <c r="D34" s="28">
        <v>359.37577157999999</v>
      </c>
      <c r="E34" s="155">
        <v>351.62751430000003</v>
      </c>
      <c r="F34" s="155">
        <v>349.77894805999995</v>
      </c>
      <c r="G34" s="155">
        <v>348.77128515000004</v>
      </c>
      <c r="H34" s="155">
        <v>1409.55351909</v>
      </c>
      <c r="J34" s="28"/>
      <c r="K34" s="155"/>
      <c r="L34" s="155"/>
      <c r="M34" s="155"/>
      <c r="N34" s="155"/>
      <c r="P34" s="610"/>
    </row>
    <row r="35" spans="2:16" ht="15" customHeight="1">
      <c r="B35" s="37" t="s">
        <v>362</v>
      </c>
      <c r="D35" s="28">
        <v>295.51679471</v>
      </c>
      <c r="E35" s="155">
        <v>315.60827977999998</v>
      </c>
      <c r="F35" s="155">
        <v>300.41512970000008</v>
      </c>
      <c r="G35" s="155">
        <v>332.0129729099998</v>
      </c>
      <c r="H35" s="155">
        <v>1243.5531770999999</v>
      </c>
      <c r="J35" s="28"/>
      <c r="K35" s="155"/>
      <c r="L35" s="155"/>
      <c r="M35" s="155"/>
      <c r="N35" s="155"/>
      <c r="P35" s="610"/>
    </row>
    <row r="36" spans="2:16" ht="15" customHeight="1">
      <c r="B36" s="37" t="s">
        <v>353</v>
      </c>
      <c r="D36" s="534">
        <f>+D30-SUM(D31:D35)</f>
        <v>191.86301026570027</v>
      </c>
      <c r="E36" s="155">
        <f t="shared" ref="E36:H36" si="0">+E30-SUM(E31:E35)</f>
        <v>250.95197025000016</v>
      </c>
      <c r="F36" s="155">
        <f t="shared" si="0"/>
        <v>179.18455428999914</v>
      </c>
      <c r="G36" s="155">
        <f t="shared" si="0"/>
        <v>200.60994092000055</v>
      </c>
      <c r="H36" s="155">
        <f t="shared" si="0"/>
        <v>822.60947571999895</v>
      </c>
      <c r="J36" s="28"/>
      <c r="K36" s="155"/>
      <c r="L36" s="155"/>
      <c r="M36" s="155"/>
      <c r="N36" s="155"/>
      <c r="P36" s="610"/>
    </row>
    <row r="37" spans="2:16" ht="5.15" customHeight="1">
      <c r="D37" s="118"/>
      <c r="G37" s="118"/>
      <c r="H37" s="134"/>
      <c r="J37" s="118"/>
      <c r="K37" s="134"/>
      <c r="L37" s="134"/>
      <c r="M37" s="118"/>
      <c r="N37" s="134"/>
      <c r="P37" s="610"/>
    </row>
    <row r="38" spans="2:16" ht="5.15" customHeight="1">
      <c r="B38" s="169"/>
      <c r="C38" s="169"/>
      <c r="D38" s="119"/>
      <c r="E38" s="169"/>
      <c r="F38" s="169"/>
      <c r="G38" s="119"/>
      <c r="H38" s="175"/>
      <c r="I38" s="169"/>
      <c r="J38" s="119"/>
      <c r="K38" s="175"/>
      <c r="L38" s="175"/>
      <c r="M38" s="119"/>
      <c r="N38" s="175"/>
      <c r="P38" s="610"/>
    </row>
    <row r="39" spans="2:16" ht="15" customHeight="1">
      <c r="B39" s="12" t="s">
        <v>319</v>
      </c>
      <c r="D39" s="26">
        <v>341.87613519000001</v>
      </c>
      <c r="E39" s="152">
        <v>362.12928606000003</v>
      </c>
      <c r="F39" s="152">
        <v>332.22012801999983</v>
      </c>
      <c r="G39" s="152">
        <v>378.64470079000012</v>
      </c>
      <c r="H39" s="152">
        <v>1414.87025006</v>
      </c>
      <c r="J39" s="26"/>
      <c r="K39" s="152"/>
      <c r="L39" s="152"/>
      <c r="M39" s="152"/>
      <c r="N39" s="152"/>
      <c r="P39" s="610"/>
    </row>
    <row r="40" spans="2:16" ht="15" customHeight="1">
      <c r="B40" s="37" t="s">
        <v>238</v>
      </c>
      <c r="D40" s="28">
        <v>47.942774159999999</v>
      </c>
      <c r="E40" s="155">
        <v>68.99307537</v>
      </c>
      <c r="F40" s="155">
        <v>49.330215599999988</v>
      </c>
      <c r="G40" s="155">
        <v>70.80671903999999</v>
      </c>
      <c r="H40" s="155">
        <v>237.07278416999998</v>
      </c>
      <c r="J40" s="28"/>
      <c r="K40" s="155"/>
      <c r="L40" s="155"/>
      <c r="M40" s="155"/>
      <c r="N40" s="155"/>
      <c r="P40" s="610"/>
    </row>
    <row r="41" spans="2:16" ht="15" customHeight="1">
      <c r="B41" s="37" t="s">
        <v>239</v>
      </c>
      <c r="D41" s="28">
        <v>78.668227290000004</v>
      </c>
      <c r="E41" s="155">
        <v>67.045912540000018</v>
      </c>
      <c r="F41" s="155">
        <v>74.38725088999999</v>
      </c>
      <c r="G41" s="155">
        <v>84.563603949999987</v>
      </c>
      <c r="H41" s="155">
        <v>304.66499467</v>
      </c>
      <c r="J41" s="28"/>
      <c r="K41" s="155"/>
      <c r="L41" s="155"/>
      <c r="M41" s="155"/>
      <c r="N41" s="155"/>
      <c r="P41" s="610"/>
    </row>
    <row r="42" spans="2:16" ht="15" customHeight="1">
      <c r="B42" s="37" t="s">
        <v>240</v>
      </c>
      <c r="D42" s="28">
        <v>81.457404430000011</v>
      </c>
      <c r="E42" s="155">
        <v>82.084250089999998</v>
      </c>
      <c r="F42" s="155">
        <v>81.381025530000016</v>
      </c>
      <c r="G42" s="155">
        <v>68.530284319999993</v>
      </c>
      <c r="H42" s="155">
        <v>313.45296437000002</v>
      </c>
      <c r="J42" s="28"/>
      <c r="K42" s="155"/>
      <c r="L42" s="155"/>
      <c r="M42" s="155"/>
      <c r="N42" s="155"/>
      <c r="P42" s="610"/>
    </row>
    <row r="43" spans="2:16" ht="15" customHeight="1">
      <c r="B43" s="37" t="s">
        <v>242</v>
      </c>
      <c r="D43" s="28">
        <v>35.326835630000005</v>
      </c>
      <c r="E43" s="155">
        <v>36.573956439999989</v>
      </c>
      <c r="F43" s="155">
        <v>37.108970270000015</v>
      </c>
      <c r="G43" s="155">
        <v>36.812653409999996</v>
      </c>
      <c r="H43" s="155">
        <v>145.82241575</v>
      </c>
      <c r="J43" s="28"/>
      <c r="K43" s="155"/>
      <c r="L43" s="155"/>
      <c r="M43" s="155"/>
      <c r="N43" s="155"/>
      <c r="P43" s="610"/>
    </row>
    <row r="44" spans="2:16" ht="15" customHeight="1">
      <c r="B44" s="37" t="s">
        <v>362</v>
      </c>
      <c r="D44" s="28">
        <v>73.100418059999996</v>
      </c>
      <c r="E44" s="155">
        <v>81.498324229999994</v>
      </c>
      <c r="F44" s="155">
        <v>72.546582870000009</v>
      </c>
      <c r="G44" s="155">
        <v>98.470245479999988</v>
      </c>
      <c r="H44" s="155">
        <v>325.61557063999999</v>
      </c>
      <c r="J44" s="28"/>
      <c r="K44" s="155"/>
      <c r="L44" s="155"/>
      <c r="M44" s="155"/>
      <c r="N44" s="155"/>
      <c r="P44" s="610"/>
    </row>
    <row r="45" spans="2:16" ht="15" customHeight="1">
      <c r="B45" s="37" t="s">
        <v>353</v>
      </c>
      <c r="D45" s="534">
        <f>+D39-SUM(D40:D44)</f>
        <v>25.380475620000027</v>
      </c>
      <c r="E45" s="155">
        <f t="shared" ref="E45" si="1">+E39-SUM(E40:E44)</f>
        <v>25.933767390000014</v>
      </c>
      <c r="F45" s="155">
        <f t="shared" ref="F45" si="2">+F39-SUM(F40:F44)</f>
        <v>17.466082859999801</v>
      </c>
      <c r="G45" s="155">
        <f t="shared" ref="G45" si="3">+G39-SUM(G40:G44)</f>
        <v>19.461194590000105</v>
      </c>
      <c r="H45" s="155">
        <f t="shared" ref="H45" si="4">+H39-SUM(H40:H44)</f>
        <v>88.241520459999947</v>
      </c>
      <c r="J45" s="28"/>
      <c r="K45" s="155"/>
      <c r="L45" s="155"/>
      <c r="M45" s="155"/>
      <c r="N45" s="155"/>
      <c r="P45" s="610"/>
    </row>
    <row r="46" spans="2:16" ht="5.15" customHeight="1">
      <c r="D46" s="118"/>
      <c r="G46" s="118"/>
      <c r="H46" s="134"/>
      <c r="J46" s="118"/>
      <c r="K46" s="134"/>
      <c r="L46" s="134"/>
      <c r="M46" s="118"/>
      <c r="N46" s="134"/>
      <c r="P46" s="610"/>
    </row>
    <row r="47" spans="2:16" ht="5.15" customHeight="1">
      <c r="B47" s="169"/>
      <c r="C47" s="169"/>
      <c r="D47" s="119"/>
      <c r="E47" s="169"/>
      <c r="F47" s="169"/>
      <c r="G47" s="119"/>
      <c r="H47" s="175"/>
      <c r="I47" s="169"/>
      <c r="J47" s="119"/>
      <c r="K47" s="175"/>
      <c r="L47" s="175"/>
      <c r="M47" s="119"/>
      <c r="N47" s="175"/>
      <c r="P47" s="610"/>
    </row>
    <row r="48" spans="2:16" ht="15" customHeight="1">
      <c r="B48" s="12" t="s">
        <v>118</v>
      </c>
      <c r="D48" s="26">
        <v>636.72027728</v>
      </c>
      <c r="E48" s="152">
        <v>705.08408752999992</v>
      </c>
      <c r="F48" s="152">
        <v>568.71634740000013</v>
      </c>
      <c r="G48" s="152">
        <v>134.42545442999926</v>
      </c>
      <c r="H48" s="152">
        <v>2044.9461666399993</v>
      </c>
      <c r="J48" s="26"/>
      <c r="K48" s="152"/>
      <c r="L48" s="152"/>
      <c r="M48" s="152"/>
      <c r="N48" s="152"/>
      <c r="P48" s="610"/>
    </row>
    <row r="49" spans="2:16" ht="15" customHeight="1">
      <c r="B49" s="37" t="s">
        <v>238</v>
      </c>
      <c r="D49" s="28">
        <v>144.73112927</v>
      </c>
      <c r="E49" s="155">
        <v>180.51300483</v>
      </c>
      <c r="F49" s="155">
        <v>93.861622880000027</v>
      </c>
      <c r="G49" s="155">
        <v>79.54282945999995</v>
      </c>
      <c r="H49" s="155">
        <v>498.64858643999997</v>
      </c>
      <c r="J49" s="28"/>
      <c r="K49" s="155"/>
      <c r="L49" s="155"/>
      <c r="M49" s="155"/>
      <c r="N49" s="155"/>
      <c r="P49" s="610"/>
    </row>
    <row r="50" spans="2:16" ht="15" customHeight="1">
      <c r="B50" s="37" t="s">
        <v>239</v>
      </c>
      <c r="D50" s="28">
        <v>168.50552755000001</v>
      </c>
      <c r="E50" s="155">
        <v>169.51640695999998</v>
      </c>
      <c r="F50" s="155">
        <v>183.46753588999997</v>
      </c>
      <c r="G50" s="155">
        <v>147.16396729000007</v>
      </c>
      <c r="H50" s="155">
        <v>668.65343769000003</v>
      </c>
      <c r="J50" s="28"/>
      <c r="K50" s="155"/>
      <c r="L50" s="155"/>
      <c r="M50" s="155"/>
      <c r="N50" s="155"/>
      <c r="P50" s="610"/>
    </row>
    <row r="51" spans="2:16" ht="15" customHeight="1">
      <c r="B51" s="37" t="s">
        <v>240</v>
      </c>
      <c r="D51" s="28">
        <v>107.18902584999999</v>
      </c>
      <c r="E51" s="155">
        <v>125.16338802</v>
      </c>
      <c r="F51" s="155">
        <v>32.811842600000006</v>
      </c>
      <c r="G51" s="155">
        <v>89.333970859999965</v>
      </c>
      <c r="H51" s="155">
        <v>354.49822732999996</v>
      </c>
      <c r="J51" s="28"/>
      <c r="K51" s="155"/>
      <c r="L51" s="155"/>
      <c r="M51" s="155"/>
      <c r="N51" s="155"/>
      <c r="P51" s="610"/>
    </row>
    <row r="52" spans="2:16" ht="15" customHeight="1">
      <c r="B52" s="37" t="s">
        <v>242</v>
      </c>
      <c r="D52" s="28">
        <v>131.38350844999999</v>
      </c>
      <c r="E52" s="155">
        <v>131.25638099</v>
      </c>
      <c r="F52" s="155">
        <v>137.14710411000004</v>
      </c>
      <c r="G52" s="155">
        <v>157.92164627</v>
      </c>
      <c r="H52" s="155">
        <v>557.70863982000003</v>
      </c>
      <c r="J52" s="28"/>
      <c r="K52" s="155"/>
      <c r="L52" s="155"/>
      <c r="M52" s="155"/>
      <c r="N52" s="155"/>
      <c r="P52" s="610"/>
    </row>
    <row r="53" spans="2:16" ht="15" customHeight="1">
      <c r="B53" s="37" t="s">
        <v>454</v>
      </c>
      <c r="D53" s="28">
        <v>22.265252100000001</v>
      </c>
      <c r="E53" s="155">
        <v>24.395277920000002</v>
      </c>
      <c r="F53" s="155">
        <v>53.351402380000003</v>
      </c>
      <c r="G53" s="155">
        <v>-247.36041231999999</v>
      </c>
      <c r="H53" s="155">
        <v>-147.34847991999999</v>
      </c>
      <c r="J53" s="28"/>
      <c r="K53" s="176"/>
      <c r="L53" s="155"/>
      <c r="M53" s="155"/>
      <c r="N53" s="155"/>
      <c r="P53" s="610"/>
    </row>
    <row r="54" spans="2:16" ht="15" customHeight="1">
      <c r="B54" s="37" t="s">
        <v>455</v>
      </c>
      <c r="D54" s="534">
        <v>62.64583405999997</v>
      </c>
      <c r="E54" s="155">
        <v>74.239628809999886</v>
      </c>
      <c r="F54" s="155">
        <v>68.076839540000037</v>
      </c>
      <c r="G54" s="155">
        <v>-92.176547130000728</v>
      </c>
      <c r="H54" s="155">
        <v>112.78575527999919</v>
      </c>
      <c r="J54" s="28"/>
      <c r="K54" s="176"/>
      <c r="L54" s="155"/>
      <c r="M54" s="155"/>
      <c r="N54" s="155"/>
      <c r="P54" s="610"/>
    </row>
    <row r="55" spans="2:16" s="130" customFormat="1" ht="5.15" customHeight="1">
      <c r="B55" s="125"/>
      <c r="C55" s="125"/>
      <c r="D55" s="125"/>
      <c r="E55" s="125"/>
      <c r="F55" s="125"/>
      <c r="G55" s="300"/>
      <c r="H55" s="300"/>
      <c r="I55" s="125"/>
      <c r="J55" s="301"/>
      <c r="K55" s="300"/>
      <c r="L55" s="300"/>
      <c r="M55" s="301"/>
      <c r="N55" s="300"/>
      <c r="P55" s="610"/>
    </row>
    <row r="56" spans="2:16" ht="9.25" customHeight="1">
      <c r="B56" s="169"/>
      <c r="C56" s="169"/>
      <c r="D56" s="169"/>
      <c r="E56" s="169"/>
      <c r="F56" s="169"/>
      <c r="G56" s="169"/>
      <c r="H56" s="169"/>
      <c r="I56" s="169"/>
      <c r="J56" s="169"/>
      <c r="K56" s="169"/>
      <c r="L56" s="169"/>
      <c r="M56" s="169"/>
      <c r="N56" s="169"/>
      <c r="P56" s="610"/>
    </row>
    <row r="57" spans="2:16" ht="17.149999999999999" customHeight="1">
      <c r="B57" s="723" t="s">
        <v>241</v>
      </c>
      <c r="C57" s="724"/>
      <c r="D57" s="724"/>
      <c r="E57" s="724"/>
      <c r="F57" s="724"/>
      <c r="G57" s="724"/>
      <c r="H57" s="724"/>
      <c r="I57" s="724"/>
      <c r="J57" s="724"/>
    </row>
    <row r="58" spans="2:16" ht="15" customHeight="1">
      <c r="B58" s="723" t="s">
        <v>457</v>
      </c>
      <c r="C58" s="724"/>
      <c r="D58" s="724"/>
      <c r="E58" s="724"/>
      <c r="F58" s="724"/>
      <c r="G58" s="724"/>
      <c r="H58" s="724"/>
      <c r="I58" s="724"/>
      <c r="J58" s="724"/>
      <c r="K58" s="423"/>
      <c r="L58" s="423"/>
      <c r="M58" s="423"/>
      <c r="N58" s="423"/>
    </row>
    <row r="59" spans="2:16" ht="29.9" customHeight="1">
      <c r="B59" s="723" t="s">
        <v>394</v>
      </c>
      <c r="C59" s="723"/>
      <c r="D59" s="723"/>
      <c r="E59" s="723"/>
      <c r="F59" s="723"/>
      <c r="G59" s="723"/>
      <c r="H59" s="723"/>
      <c r="I59" s="723"/>
      <c r="J59" s="723"/>
      <c r="K59" s="723"/>
      <c r="L59" s="723"/>
      <c r="M59" s="723"/>
      <c r="N59" s="723"/>
    </row>
    <row r="60" spans="2:16" s="452" customFormat="1" ht="16" customHeight="1">
      <c r="B60" s="735" t="s">
        <v>456</v>
      </c>
      <c r="C60" s="735"/>
      <c r="D60" s="735"/>
      <c r="E60" s="735"/>
      <c r="F60" s="735"/>
      <c r="G60" s="735"/>
      <c r="H60" s="735"/>
      <c r="I60" s="735"/>
      <c r="J60" s="735"/>
      <c r="K60" s="735"/>
      <c r="L60" s="735"/>
      <c r="M60" s="735"/>
      <c r="N60" s="735"/>
    </row>
    <row r="61" spans="2:16" ht="22.75" customHeight="1">
      <c r="B61" s="735" t="s">
        <v>469</v>
      </c>
      <c r="C61" s="735"/>
      <c r="D61" s="735"/>
      <c r="E61" s="735"/>
      <c r="F61" s="735"/>
      <c r="G61" s="735"/>
      <c r="H61" s="735"/>
      <c r="I61" s="735"/>
      <c r="J61" s="735"/>
    </row>
    <row r="62" spans="2:16" ht="15" customHeight="1"/>
    <row r="63" spans="2:16" ht="15" customHeight="1"/>
    <row r="64" spans="2:16" ht="15" customHeight="1"/>
    <row r="65" ht="15" customHeight="1"/>
    <row r="66" ht="15" customHeight="1"/>
  </sheetData>
  <mergeCells count="10">
    <mergeCell ref="B61:J61"/>
    <mergeCell ref="D4:H4"/>
    <mergeCell ref="J4:N4"/>
    <mergeCell ref="B21:N21"/>
    <mergeCell ref="D25:H25"/>
    <mergeCell ref="J25:N25"/>
    <mergeCell ref="B58:J58"/>
    <mergeCell ref="B57:J57"/>
    <mergeCell ref="B59:N59"/>
    <mergeCell ref="B60:N60"/>
  </mergeCells>
  <pageMargins left="0.75" right="0.75" top="1" bottom="1" header="0.5" footer="0.5"/>
  <pageSetup paperSize="9" scale="58" orientation="portrait" r:id="rId1"/>
  <customProperties>
    <customPr name="_pios_id" r:id="rId2"/>
    <customPr name="EpmWorksheetKeyString_GUID" r:id="rId3"/>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0070C0"/>
  </sheetPr>
  <dimension ref="B1:P74"/>
  <sheetViews>
    <sheetView showGridLines="0" showRuler="0" view="pageBreakPreview" zoomScale="60" zoomScaleNormal="100" workbookViewId="0">
      <selection activeCell="F1" sqref="F1"/>
    </sheetView>
  </sheetViews>
  <sheetFormatPr baseColWidth="10" defaultColWidth="13.453125" defaultRowHeight="12.5"/>
  <cols>
    <col min="1" max="1" width="1.90625" style="166" customWidth="1"/>
    <col min="2" max="2" width="46.453125" style="166" customWidth="1"/>
    <col min="3" max="4" width="9.90625" style="166" customWidth="1"/>
    <col min="5" max="5" width="10.7265625" style="166" bestFit="1" customWidth="1"/>
    <col min="6" max="6" width="10.36328125" style="166" bestFit="1" customWidth="1"/>
    <col min="7" max="7" width="1.453125" style="166" customWidth="1"/>
    <col min="8" max="9" width="9.90625" style="589" customWidth="1"/>
    <col min="10" max="10" width="10.7265625" style="589" bestFit="1" customWidth="1"/>
    <col min="11" max="11" width="10.36328125" style="589" bestFit="1" customWidth="1"/>
    <col min="12" max="12" width="1.453125" style="166" customWidth="1" collapsed="1"/>
    <col min="13" max="13" width="11.453125" style="166" customWidth="1"/>
    <col min="14" max="15" width="13.453125" style="166"/>
    <col min="16" max="16" width="14.08984375" style="166" bestFit="1" customWidth="1"/>
    <col min="17" max="16384" width="13.453125" style="166"/>
  </cols>
  <sheetData>
    <row r="1" spans="2:11" ht="17.149999999999999" customHeight="1">
      <c r="B1" s="168" t="s">
        <v>318</v>
      </c>
    </row>
    <row r="2" spans="2:11" ht="17.149999999999999" customHeight="1">
      <c r="B2" s="168" t="s">
        <v>1</v>
      </c>
    </row>
    <row r="3" spans="2:11" ht="17.149999999999999" customHeight="1">
      <c r="B3" s="167" t="s">
        <v>2</v>
      </c>
    </row>
    <row r="4" spans="2:11" ht="18.75" customHeight="1">
      <c r="C4" s="722">
        <v>2019</v>
      </c>
      <c r="D4" s="682"/>
      <c r="E4" s="682"/>
      <c r="F4" s="682"/>
      <c r="H4" s="722">
        <v>2020</v>
      </c>
      <c r="I4" s="682"/>
      <c r="J4" s="682"/>
      <c r="K4" s="682"/>
    </row>
    <row r="5" spans="2:11" ht="4.75" customHeight="1"/>
    <row r="6" spans="2:11" ht="17.149999999999999" customHeight="1">
      <c r="C6" s="6" t="s">
        <v>4</v>
      </c>
      <c r="D6" s="178" t="s">
        <v>5</v>
      </c>
      <c r="E6" s="178" t="s">
        <v>6</v>
      </c>
      <c r="F6" s="178" t="s">
        <v>7</v>
      </c>
      <c r="H6" s="6" t="s">
        <v>4</v>
      </c>
      <c r="I6" s="5" t="s">
        <v>5</v>
      </c>
      <c r="J6" s="5" t="s">
        <v>6</v>
      </c>
      <c r="K6" s="178" t="s">
        <v>7</v>
      </c>
    </row>
    <row r="7" spans="2:11" ht="5.15" customHeight="1">
      <c r="D7" s="134"/>
      <c r="E7" s="134"/>
      <c r="F7" s="134"/>
    </row>
    <row r="8" spans="2:11" ht="5.15" customHeight="1">
      <c r="B8" s="169"/>
      <c r="C8" s="169"/>
      <c r="D8" s="175"/>
      <c r="E8" s="175"/>
      <c r="F8" s="175"/>
      <c r="G8" s="169"/>
      <c r="H8" s="591"/>
      <c r="I8" s="591"/>
      <c r="J8" s="591"/>
      <c r="K8" s="591"/>
    </row>
    <row r="9" spans="2:11" ht="17.149999999999999" customHeight="1">
      <c r="B9" s="151" t="s">
        <v>349</v>
      </c>
      <c r="C9" s="16">
        <v>115605.950358976</v>
      </c>
      <c r="D9" s="159">
        <v>113542.698094219</v>
      </c>
      <c r="E9" s="159">
        <v>113353.649094219</v>
      </c>
      <c r="F9" s="159">
        <v>110670.311540186</v>
      </c>
      <c r="H9" s="16"/>
      <c r="I9" s="159"/>
      <c r="J9" s="159"/>
      <c r="K9" s="159"/>
    </row>
    <row r="10" spans="2:11" ht="14.25" customHeight="1">
      <c r="B10" s="154" t="s">
        <v>377</v>
      </c>
      <c r="C10" s="8">
        <v>9850.2868663641693</v>
      </c>
      <c r="D10" s="160">
        <v>9542.4658663641694</v>
      </c>
      <c r="E10" s="160">
        <v>9236.2108663641775</v>
      </c>
      <c r="F10" s="160">
        <v>8804.1630000099995</v>
      </c>
      <c r="H10" s="8"/>
      <c r="I10" s="160"/>
      <c r="J10" s="160"/>
      <c r="K10" s="160"/>
    </row>
    <row r="11" spans="2:11" ht="17.149999999999999" customHeight="1">
      <c r="B11" s="154" t="s">
        <v>9</v>
      </c>
      <c r="C11" s="8">
        <v>5861.09549262166</v>
      </c>
      <c r="D11" s="160">
        <v>5806.7094678651501</v>
      </c>
      <c r="E11" s="160">
        <v>5733.4134678651599</v>
      </c>
      <c r="F11" s="160">
        <v>5564.6949999999997</v>
      </c>
      <c r="H11" s="8"/>
      <c r="I11" s="160"/>
      <c r="J11" s="160"/>
      <c r="K11" s="160"/>
    </row>
    <row r="12" spans="2:11" ht="17.149999999999999" customHeight="1">
      <c r="B12" s="161" t="s">
        <v>352</v>
      </c>
      <c r="C12" s="8">
        <v>2975.2278942019252</v>
      </c>
      <c r="D12" s="160">
        <v>3136.3619911586802</v>
      </c>
      <c r="E12" s="160">
        <v>3235.8604911586904</v>
      </c>
      <c r="F12" s="160">
        <v>3249.570807663179</v>
      </c>
      <c r="H12" s="8"/>
      <c r="I12" s="160"/>
      <c r="J12" s="160"/>
      <c r="K12" s="160"/>
    </row>
    <row r="13" spans="2:11" ht="17.149999999999999" customHeight="1">
      <c r="B13" s="162" t="s">
        <v>363</v>
      </c>
      <c r="C13" s="8">
        <v>2348.79629049712</v>
      </c>
      <c r="D13" s="160">
        <v>2579.7819911586803</v>
      </c>
      <c r="E13" s="160">
        <v>2770.6609911586902</v>
      </c>
      <c r="F13" s="160">
        <v>2829.6329999999998</v>
      </c>
      <c r="H13" s="8"/>
      <c r="I13" s="160"/>
      <c r="J13" s="160"/>
      <c r="K13" s="160"/>
    </row>
    <row r="14" spans="2:11" ht="17.149999999999999" customHeight="1">
      <c r="B14" s="154" t="s">
        <v>409</v>
      </c>
      <c r="C14" s="8">
        <v>96568.270999989996</v>
      </c>
      <c r="D14" s="160">
        <v>94868.838759990002</v>
      </c>
      <c r="E14" s="160">
        <v>95133.275759990007</v>
      </c>
      <c r="F14" s="160">
        <v>93137.759540175713</v>
      </c>
      <c r="H14" s="8"/>
      <c r="I14" s="160"/>
      <c r="J14" s="160"/>
      <c r="K14" s="160"/>
    </row>
    <row r="15" spans="2:11" ht="17.149999999999999" customHeight="1">
      <c r="B15" s="163" t="s">
        <v>10</v>
      </c>
      <c r="C15" s="8">
        <v>71059.180000000008</v>
      </c>
      <c r="D15" s="160">
        <v>69214.225000000006</v>
      </c>
      <c r="E15" s="160">
        <v>69222.718000000008</v>
      </c>
      <c r="F15" s="160">
        <v>67286.192780185695</v>
      </c>
      <c r="H15" s="8"/>
      <c r="I15" s="160"/>
      <c r="J15" s="160"/>
      <c r="K15" s="160"/>
    </row>
    <row r="16" spans="2:11" ht="17.149999999999999" customHeight="1">
      <c r="B16" s="163" t="s">
        <v>11</v>
      </c>
      <c r="C16" s="8">
        <v>22179.845999990004</v>
      </c>
      <c r="D16" s="160">
        <v>22277.681759990002</v>
      </c>
      <c r="E16" s="160">
        <v>22412.244759990001</v>
      </c>
      <c r="F16" s="160">
        <v>22243.673759990001</v>
      </c>
      <c r="H16" s="8"/>
      <c r="I16" s="160"/>
      <c r="J16" s="160"/>
      <c r="K16" s="160"/>
    </row>
    <row r="17" spans="2:12" ht="17.149999999999999" customHeight="1">
      <c r="B17" s="163" t="s">
        <v>12</v>
      </c>
      <c r="C17" s="8">
        <v>3329.2449999999999</v>
      </c>
      <c r="D17" s="160">
        <v>3376.9320000000002</v>
      </c>
      <c r="E17" s="160">
        <v>3498.3130000000001</v>
      </c>
      <c r="F17" s="160">
        <v>3607.8929999999996</v>
      </c>
      <c r="H17" s="8"/>
      <c r="I17" s="160"/>
      <c r="J17" s="160"/>
      <c r="K17" s="160"/>
    </row>
    <row r="18" spans="2:12" ht="17.149999999999999" customHeight="1">
      <c r="B18" s="154" t="s">
        <v>13</v>
      </c>
      <c r="C18" s="8">
        <v>3181.0749999999998</v>
      </c>
      <c r="D18" s="160">
        <v>3178.5569999999998</v>
      </c>
      <c r="E18" s="160">
        <v>3103.3939999999998</v>
      </c>
      <c r="F18" s="160">
        <v>3015.2240000000002</v>
      </c>
      <c r="H18" s="8"/>
      <c r="I18" s="160"/>
      <c r="J18" s="160"/>
      <c r="K18" s="160"/>
    </row>
    <row r="19" spans="2:12" ht="17.149999999999999" customHeight="1">
      <c r="B19" s="163" t="s">
        <v>317</v>
      </c>
      <c r="C19" s="8">
        <v>152.65199999999999</v>
      </c>
      <c r="D19" s="160">
        <v>205.41300000000001</v>
      </c>
      <c r="E19" s="160">
        <v>277.62900000000002</v>
      </c>
      <c r="F19" s="160">
        <v>335.61799999999999</v>
      </c>
      <c r="G19" s="310"/>
      <c r="H19" s="8"/>
      <c r="I19" s="160"/>
      <c r="J19" s="160"/>
      <c r="K19" s="160"/>
    </row>
    <row r="20" spans="2:12" ht="6" customHeight="1">
      <c r="C20" s="41"/>
      <c r="D20" s="134"/>
      <c r="E20" s="134"/>
      <c r="F20" s="179"/>
      <c r="K20" s="41"/>
    </row>
    <row r="21" spans="2:12" s="134" customFormat="1" ht="17.149999999999999" customHeight="1">
      <c r="B21" s="180" t="s">
        <v>15</v>
      </c>
      <c r="C21" s="11">
        <v>115627.917358976</v>
      </c>
      <c r="D21" s="181">
        <v>113565.53709421901</v>
      </c>
      <c r="E21" s="181">
        <v>113374.855094219</v>
      </c>
      <c r="F21" s="181">
        <v>110691.540540186</v>
      </c>
      <c r="G21" s="182"/>
      <c r="H21" s="11"/>
      <c r="I21" s="10"/>
      <c r="J21" s="10"/>
      <c r="K21" s="11"/>
    </row>
    <row r="22" spans="2:12" ht="5.15" customHeight="1">
      <c r="B22" s="169"/>
      <c r="C22" s="169"/>
      <c r="D22" s="175"/>
      <c r="E22" s="175"/>
      <c r="F22" s="175"/>
      <c r="G22" s="169"/>
      <c r="H22" s="591"/>
      <c r="I22" s="591"/>
      <c r="J22" s="591"/>
      <c r="K22" s="591"/>
    </row>
    <row r="23" spans="2:12" ht="15" customHeight="1">
      <c r="B23" s="167" t="s">
        <v>45</v>
      </c>
    </row>
    <row r="24" spans="2:12" ht="15" customHeight="1">
      <c r="B24" s="725" t="s">
        <v>453</v>
      </c>
      <c r="C24" s="724"/>
      <c r="D24" s="724"/>
      <c r="E24" s="724"/>
      <c r="F24" s="724"/>
      <c r="G24" s="724"/>
      <c r="H24" s="724"/>
      <c r="I24" s="724"/>
      <c r="J24" s="724"/>
      <c r="K24" s="724"/>
      <c r="L24" s="423"/>
    </row>
    <row r="25" spans="2:12" ht="17.149999999999999" customHeight="1">
      <c r="H25" s="166"/>
      <c r="I25" s="166"/>
      <c r="J25" s="166"/>
      <c r="K25" s="166"/>
    </row>
    <row r="26" spans="2:12" ht="17.149999999999999" customHeight="1">
      <c r="B26" s="187" t="s">
        <v>365</v>
      </c>
      <c r="C26" s="722">
        <v>2019</v>
      </c>
      <c r="D26" s="722"/>
      <c r="E26" s="722"/>
      <c r="F26" s="722"/>
      <c r="H26" s="722">
        <v>2020</v>
      </c>
      <c r="I26" s="722"/>
      <c r="J26" s="722"/>
      <c r="K26" s="722"/>
    </row>
    <row r="27" spans="2:12" ht="17.149999999999999" customHeight="1">
      <c r="B27" s="188"/>
    </row>
    <row r="28" spans="2:12" ht="17.149999999999999" customHeight="1">
      <c r="B28" s="590" t="s">
        <v>2</v>
      </c>
      <c r="C28" s="6" t="s">
        <v>4</v>
      </c>
      <c r="D28" s="5" t="s">
        <v>5</v>
      </c>
      <c r="E28" s="5" t="s">
        <v>6</v>
      </c>
      <c r="F28" s="5" t="s">
        <v>7</v>
      </c>
      <c r="H28" s="6" t="s">
        <v>4</v>
      </c>
      <c r="I28" s="5" t="s">
        <v>5</v>
      </c>
      <c r="J28" s="5" t="s">
        <v>6</v>
      </c>
      <c r="K28" s="178" t="s">
        <v>7</v>
      </c>
    </row>
    <row r="29" spans="2:12" ht="5.15" customHeight="1">
      <c r="D29" s="134"/>
      <c r="E29" s="134"/>
      <c r="F29" s="134"/>
      <c r="H29" s="166"/>
      <c r="I29" s="166"/>
      <c r="J29" s="166"/>
      <c r="K29" s="166"/>
    </row>
    <row r="30" spans="2:12" s="134" customFormat="1" ht="6" customHeight="1">
      <c r="B30" s="175"/>
      <c r="C30" s="169"/>
      <c r="D30" s="175"/>
      <c r="E30" s="175"/>
      <c r="F30" s="175"/>
      <c r="G30" s="175"/>
      <c r="H30" s="591"/>
      <c r="I30" s="591"/>
      <c r="J30" s="591"/>
      <c r="K30" s="591"/>
    </row>
    <row r="31" spans="2:12" ht="17.149999999999999" customHeight="1">
      <c r="B31" s="12" t="s">
        <v>316</v>
      </c>
      <c r="C31" s="16">
        <v>10015.634050000001</v>
      </c>
      <c r="D31" s="159">
        <v>10570.97</v>
      </c>
      <c r="E31" s="159">
        <v>11093.725</v>
      </c>
      <c r="F31" s="159">
        <v>11422.619000000001</v>
      </c>
      <c r="G31" s="315"/>
      <c r="H31" s="488"/>
    </row>
    <row r="32" spans="2:12" ht="17.149999999999999" customHeight="1">
      <c r="B32" s="37" t="s">
        <v>363</v>
      </c>
      <c r="C32" s="8">
        <v>7277.2920000000004</v>
      </c>
      <c r="D32" s="160">
        <v>7832.6279999999997</v>
      </c>
      <c r="E32" s="160">
        <v>8355.3829999999998</v>
      </c>
      <c r="F32" s="160">
        <v>8684.277</v>
      </c>
      <c r="G32" s="314"/>
      <c r="H32" s="8"/>
    </row>
    <row r="33" spans="2:16" s="134" customFormat="1" ht="6" customHeight="1">
      <c r="C33" s="179"/>
      <c r="F33" s="179"/>
      <c r="H33" s="607"/>
      <c r="I33" s="608"/>
      <c r="J33" s="608"/>
      <c r="K33" s="179"/>
    </row>
    <row r="34" spans="2:16" ht="6" customHeight="1">
      <c r="B34" s="175"/>
      <c r="C34" s="160"/>
      <c r="D34" s="175"/>
      <c r="E34" s="175"/>
      <c r="F34" s="175"/>
      <c r="G34" s="175"/>
    </row>
    <row r="35" spans="2:16" ht="8.5" customHeight="1">
      <c r="B35" s="724"/>
      <c r="C35" s="724"/>
      <c r="D35" s="724"/>
      <c r="E35" s="724"/>
      <c r="F35" s="724"/>
      <c r="G35" s="724"/>
      <c r="H35" s="724"/>
      <c r="I35" s="724"/>
      <c r="J35" s="724"/>
      <c r="K35" s="724"/>
    </row>
    <row r="36" spans="2:16" ht="15" customHeight="1">
      <c r="B36" s="134"/>
      <c r="C36" s="134"/>
      <c r="D36" s="134"/>
      <c r="E36" s="134"/>
      <c r="F36" s="134"/>
      <c r="G36" s="134"/>
      <c r="H36" s="592"/>
      <c r="I36" s="592"/>
      <c r="J36" s="592"/>
      <c r="K36" s="592"/>
    </row>
    <row r="37" spans="2:16" ht="15" customHeight="1">
      <c r="B37" s="183" t="s">
        <v>215</v>
      </c>
      <c r="C37" s="134"/>
      <c r="D37" s="134"/>
      <c r="E37" s="134"/>
      <c r="F37" s="134"/>
      <c r="G37" s="134"/>
      <c r="H37" s="592"/>
      <c r="I37" s="592"/>
      <c r="J37" s="592"/>
      <c r="K37" s="592"/>
    </row>
    <row r="38" spans="2:16" ht="15" customHeight="1">
      <c r="B38" s="167" t="s">
        <v>139</v>
      </c>
      <c r="H38" s="592"/>
      <c r="I38" s="592"/>
      <c r="J38" s="592"/>
      <c r="K38" s="592"/>
    </row>
    <row r="39" spans="2:16" ht="20.25" customHeight="1">
      <c r="C39" s="722">
        <v>2019</v>
      </c>
      <c r="D39" s="722"/>
      <c r="E39" s="722"/>
      <c r="F39" s="722"/>
      <c r="H39" s="722">
        <v>2020</v>
      </c>
      <c r="I39" s="722"/>
      <c r="J39" s="722"/>
      <c r="K39" s="722"/>
    </row>
    <row r="40" spans="2:16" ht="6" customHeight="1"/>
    <row r="41" spans="2:16" ht="15" customHeight="1">
      <c r="C41" s="6" t="s">
        <v>4</v>
      </c>
      <c r="D41" s="178" t="s">
        <v>5</v>
      </c>
      <c r="E41" s="178" t="s">
        <v>6</v>
      </c>
      <c r="F41" s="178" t="s">
        <v>7</v>
      </c>
      <c r="H41" s="6" t="s">
        <v>4</v>
      </c>
      <c r="I41" s="5" t="s">
        <v>5</v>
      </c>
      <c r="J41" s="5" t="s">
        <v>6</v>
      </c>
      <c r="K41" s="178" t="s">
        <v>7</v>
      </c>
    </row>
    <row r="42" spans="2:16" ht="5.15" customHeight="1">
      <c r="D42" s="134"/>
      <c r="E42" s="134"/>
      <c r="F42" s="134"/>
    </row>
    <row r="43" spans="2:16" ht="5.15" customHeight="1">
      <c r="B43" s="169"/>
      <c r="C43" s="169"/>
      <c r="D43" s="175"/>
      <c r="E43" s="175"/>
      <c r="F43" s="175"/>
      <c r="G43" s="169"/>
      <c r="H43" s="591"/>
      <c r="I43" s="591"/>
      <c r="J43" s="591"/>
      <c r="K43" s="591"/>
    </row>
    <row r="44" spans="2:16" ht="17.149999999999999" customHeight="1">
      <c r="B44" s="153" t="s">
        <v>223</v>
      </c>
      <c r="C44" s="14">
        <v>5.1466033016462298E-2</v>
      </c>
      <c r="D44" s="164">
        <v>5.3582206865290243E-2</v>
      </c>
      <c r="E44" s="164">
        <v>4.2189420576986998E-2</v>
      </c>
      <c r="F44" s="164">
        <v>5.0427862556319321E-2</v>
      </c>
      <c r="H44" s="14"/>
      <c r="I44" s="164"/>
      <c r="J44" s="164"/>
      <c r="K44" s="164"/>
      <c r="P44" s="461"/>
    </row>
    <row r="45" spans="2:16" ht="17.149999999999999" customHeight="1">
      <c r="B45" s="154" t="s">
        <v>11</v>
      </c>
      <c r="C45" s="19">
        <v>3.9603208850108963E-2</v>
      </c>
      <c r="D45" s="165">
        <v>3.669660530715272E-2</v>
      </c>
      <c r="E45" s="165">
        <v>3.7197583031429921E-2</v>
      </c>
      <c r="F45" s="165">
        <v>3.9705388307280688E-2</v>
      </c>
      <c r="H45" s="19"/>
      <c r="I45" s="165"/>
      <c r="J45" s="165"/>
      <c r="K45" s="165"/>
      <c r="P45" s="461"/>
    </row>
    <row r="46" spans="2:16" ht="17.149999999999999" customHeight="1">
      <c r="B46" s="153" t="s">
        <v>224</v>
      </c>
      <c r="C46" s="14">
        <v>5.1466033016462298E-2</v>
      </c>
      <c r="D46" s="164">
        <v>5.2506957206094128E-2</v>
      </c>
      <c r="E46" s="164">
        <v>4.9079742183718272E-2</v>
      </c>
      <c r="F46" s="164">
        <v>4.9415002360725102E-2</v>
      </c>
      <c r="H46" s="14"/>
      <c r="I46" s="164"/>
      <c r="J46" s="164"/>
      <c r="K46" s="164"/>
    </row>
    <row r="47" spans="2:16" ht="17.149999999999999" customHeight="1">
      <c r="B47" s="154" t="s">
        <v>11</v>
      </c>
      <c r="C47" s="19">
        <v>3.9603208850108963E-2</v>
      </c>
      <c r="D47" s="165">
        <v>3.815429753795118E-2</v>
      </c>
      <c r="E47" s="165">
        <v>3.7834859083791389E-2</v>
      </c>
      <c r="F47" s="165">
        <v>3.83109368304329E-2</v>
      </c>
      <c r="H47" s="19"/>
      <c r="I47" s="165"/>
      <c r="J47" s="165"/>
      <c r="K47" s="165"/>
    </row>
    <row r="48" spans="2:16" ht="17.149999999999999" customHeight="1">
      <c r="B48" s="153" t="s">
        <v>225</v>
      </c>
      <c r="C48" s="16">
        <v>4.0074631588084157</v>
      </c>
      <c r="D48" s="159">
        <v>4.0465235042103131</v>
      </c>
      <c r="E48" s="159">
        <v>4.0850300711284842</v>
      </c>
      <c r="F48" s="159">
        <v>4.0195660886502145</v>
      </c>
      <c r="H48" s="16"/>
      <c r="I48" s="159"/>
      <c r="J48" s="159"/>
      <c r="K48" s="159"/>
    </row>
    <row r="49" spans="2:11" ht="17.149999999999999" customHeight="1">
      <c r="B49" s="184" t="s">
        <v>11</v>
      </c>
      <c r="C49" s="129">
        <v>11.743577505223023</v>
      </c>
      <c r="D49" s="185">
        <v>11.976211249601612</v>
      </c>
      <c r="E49" s="185">
        <v>12.154297610399864</v>
      </c>
      <c r="F49" s="185">
        <v>12.154124726919996</v>
      </c>
      <c r="G49" s="130"/>
      <c r="H49" s="8"/>
      <c r="I49" s="160"/>
      <c r="J49" s="160"/>
      <c r="K49" s="160"/>
    </row>
    <row r="50" spans="2:11" s="134" customFormat="1" ht="5.15" customHeight="1">
      <c r="B50" s="186"/>
      <c r="C50" s="186"/>
      <c r="D50" s="186"/>
      <c r="E50" s="186"/>
      <c r="F50" s="186"/>
      <c r="G50" s="186"/>
      <c r="H50" s="127"/>
      <c r="I50" s="127"/>
      <c r="J50" s="127"/>
      <c r="K50" s="127"/>
    </row>
    <row r="51" spans="2:11" s="134" customFormat="1" ht="15" customHeight="1">
      <c r="B51" s="736" t="s">
        <v>115</v>
      </c>
      <c r="C51" s="737"/>
      <c r="D51" s="737"/>
      <c r="E51" s="737"/>
      <c r="F51" s="737"/>
      <c r="G51" s="737"/>
      <c r="H51" s="737"/>
      <c r="I51" s="737"/>
      <c r="J51" s="737"/>
      <c r="K51" s="589"/>
    </row>
    <row r="52" spans="2:11" s="134" customFormat="1">
      <c r="B52" s="738" t="s">
        <v>364</v>
      </c>
      <c r="C52" s="739"/>
      <c r="D52" s="739"/>
      <c r="E52" s="739"/>
      <c r="F52" s="739"/>
      <c r="G52" s="739"/>
      <c r="H52" s="739"/>
      <c r="I52" s="739"/>
      <c r="J52" s="739"/>
      <c r="K52" s="739"/>
    </row>
    <row r="53" spans="2:11" ht="15.75" customHeight="1"/>
    <row r="54" spans="2:11" ht="15" customHeight="1"/>
    <row r="55" spans="2:11" ht="15" customHeight="1"/>
    <row r="56" spans="2:11" ht="15" customHeight="1"/>
    <row r="57" spans="2:11" ht="15" customHeight="1"/>
    <row r="58" spans="2:11" ht="15" customHeight="1"/>
    <row r="59" spans="2:11" ht="15" customHeight="1"/>
    <row r="60" spans="2:11" ht="15" customHeight="1"/>
    <row r="61" spans="2:11" ht="15" customHeight="1"/>
    <row r="62" spans="2:11" ht="15" customHeight="1"/>
    <row r="63" spans="2:11" ht="15" customHeight="1"/>
    <row r="64" spans="2:11"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sheetData>
  <mergeCells count="10">
    <mergeCell ref="B35:K35"/>
    <mergeCell ref="C39:F39"/>
    <mergeCell ref="H39:K39"/>
    <mergeCell ref="B51:J51"/>
    <mergeCell ref="B52:K52"/>
    <mergeCell ref="C4:F4"/>
    <mergeCell ref="H4:K4"/>
    <mergeCell ref="B24:K24"/>
    <mergeCell ref="C26:F26"/>
    <mergeCell ref="H26:K26"/>
  </mergeCells>
  <pageMargins left="0.75" right="0.75" top="1" bottom="1" header="0.5" footer="0.5"/>
  <pageSetup paperSize="9" scale="66" orientation="portrait" r:id="rId1"/>
  <customProperties>
    <customPr name="_pios_id" r:id="rId2"/>
    <customPr name="EpmWorksheetKeyString_GUID" r:id="rId3"/>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0070C0"/>
  </sheetPr>
  <dimension ref="A1:B27"/>
  <sheetViews>
    <sheetView showGridLines="0" showRuler="0" zoomScale="90" zoomScaleNormal="90" workbookViewId="0">
      <selection activeCell="D27" sqref="D27"/>
    </sheetView>
  </sheetViews>
  <sheetFormatPr baseColWidth="10" defaultColWidth="13.453125" defaultRowHeight="12.5"/>
  <cols>
    <col min="1" max="1" width="5.453125" customWidth="1"/>
    <col min="2" max="2" width="177.453125" customWidth="1"/>
    <col min="3" max="3" width="1.453125" customWidth="1"/>
    <col min="4" max="11" width="6.453125" customWidth="1"/>
  </cols>
  <sheetData>
    <row r="1" spans="1:2" ht="15" customHeight="1">
      <c r="A1" s="740" t="s">
        <v>243</v>
      </c>
      <c r="B1" s="682"/>
    </row>
    <row r="2" spans="1:2" ht="15" customHeight="1"/>
    <row r="3" spans="1:2" ht="15" customHeight="1">
      <c r="A3" s="740" t="s">
        <v>244</v>
      </c>
      <c r="B3" s="682"/>
    </row>
    <row r="4" spans="1:2" ht="15" customHeight="1"/>
    <row r="5" spans="1:2" ht="15" customHeight="1">
      <c r="B5" s="1" t="s">
        <v>245</v>
      </c>
    </row>
    <row r="6" spans="1:2" ht="11.9" customHeight="1"/>
    <row r="7" spans="1:2" ht="15" customHeight="1">
      <c r="B7" s="1" t="s">
        <v>246</v>
      </c>
    </row>
    <row r="8" spans="1:2" ht="10.9" customHeight="1"/>
    <row r="9" spans="1:2" s="510" customFormat="1" ht="13">
      <c r="B9" s="1"/>
    </row>
    <row r="10" spans="1:2" ht="16.5" customHeight="1">
      <c r="B10" s="513" t="s">
        <v>247</v>
      </c>
    </row>
    <row r="11" spans="1:2" ht="16.5" customHeight="1">
      <c r="B11" s="514" t="s">
        <v>399</v>
      </c>
    </row>
    <row r="12" spans="1:2" ht="16.5" customHeight="1">
      <c r="B12" s="513" t="s">
        <v>249</v>
      </c>
    </row>
    <row r="13" spans="1:2" ht="16.5" customHeight="1">
      <c r="B13" s="513" t="s">
        <v>250</v>
      </c>
    </row>
    <row r="14" spans="1:2" s="510" customFormat="1" ht="13.65" customHeight="1">
      <c r="B14" s="1"/>
    </row>
    <row r="15" spans="1:2" s="650" customFormat="1" ht="16.25" customHeight="1">
      <c r="B15" s="513" t="s">
        <v>248</v>
      </c>
    </row>
    <row r="16" spans="1:2" s="510" customFormat="1" ht="13">
      <c r="B16" s="1"/>
    </row>
    <row r="17" spans="2:2" ht="17" customHeight="1">
      <c r="B17" s="513" t="s">
        <v>251</v>
      </c>
    </row>
    <row r="18" spans="2:2" s="510" customFormat="1" ht="13.65" customHeight="1">
      <c r="B18" s="1"/>
    </row>
    <row r="19" spans="2:2" ht="16.5" customHeight="1">
      <c r="B19" s="513" t="s">
        <v>252</v>
      </c>
    </row>
    <row r="20" spans="2:2" ht="15.75" customHeight="1"/>
    <row r="21" spans="2:2" ht="15" customHeight="1"/>
    <row r="22" spans="2:2" ht="15" customHeight="1"/>
    <row r="23" spans="2:2" ht="15" customHeight="1"/>
    <row r="24" spans="2:2" ht="15" customHeight="1"/>
    <row r="25" spans="2:2" ht="15" customHeight="1"/>
    <row r="26" spans="2:2" ht="15" customHeight="1"/>
    <row r="27" spans="2:2" ht="15" customHeight="1"/>
  </sheetData>
  <mergeCells count="2">
    <mergeCell ref="A1:B1"/>
    <mergeCell ref="A3:B3"/>
  </mergeCells>
  <pageMargins left="0.75" right="0.75" top="1" bottom="1" header="0.5" footer="0.5"/>
  <pageSetup paperSize="9" orientation="landscape" r:id="rId1"/>
  <customProperties>
    <customPr name="_pios_id" r:id="rId2"/>
    <customPr name="EpmWorksheetKeyString_GUID" r:id="rId3"/>
  </customPropertie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0070C0"/>
  </sheetPr>
  <dimension ref="B1:O104"/>
  <sheetViews>
    <sheetView showGridLines="0" showRuler="0" view="pageBreakPreview" zoomScale="60" zoomScaleNormal="100" workbookViewId="0">
      <selection activeCell="E1" sqref="E1"/>
    </sheetView>
  </sheetViews>
  <sheetFormatPr baseColWidth="10" defaultColWidth="13.453125" defaultRowHeight="12.5"/>
  <cols>
    <col min="1" max="1" width="1.453125" style="190" customWidth="1"/>
    <col min="2" max="2" width="16.453125" style="190" customWidth="1"/>
    <col min="3" max="3" width="64.453125" style="190" customWidth="1"/>
    <col min="4" max="4" width="2.453125" style="190" customWidth="1"/>
    <col min="5" max="6" width="11.453125" style="190" customWidth="1"/>
    <col min="7" max="8" width="9.90625" style="190" customWidth="1"/>
    <col min="9" max="9" width="12.90625" style="190" customWidth="1"/>
    <col min="10" max="13" width="10.08984375" style="190" customWidth="1"/>
    <col min="14" max="14" width="1.453125" style="190" customWidth="1"/>
    <col min="15" max="16384" width="13.453125" style="190"/>
  </cols>
  <sheetData>
    <row r="1" spans="2:13" ht="15" customHeight="1">
      <c r="B1" s="135" t="s">
        <v>253</v>
      </c>
      <c r="C1" s="701" t="s">
        <v>0</v>
      </c>
      <c r="D1" s="687"/>
    </row>
    <row r="2" spans="2:13" ht="15" customHeight="1">
      <c r="C2" s="701" t="s">
        <v>254</v>
      </c>
      <c r="D2" s="687"/>
    </row>
    <row r="3" spans="2:13" ht="17.149999999999999" customHeight="1">
      <c r="C3" s="136" t="s">
        <v>18</v>
      </c>
    </row>
    <row r="4" spans="2:13" ht="18.75" customHeight="1">
      <c r="E4" s="686">
        <v>2019</v>
      </c>
      <c r="F4" s="687"/>
      <c r="G4" s="687"/>
      <c r="H4" s="687"/>
      <c r="J4" s="686">
        <v>2020</v>
      </c>
      <c r="K4" s="687"/>
      <c r="L4" s="687"/>
      <c r="M4" s="687"/>
    </row>
    <row r="5" spans="2:13" ht="4.75" customHeight="1"/>
    <row r="6" spans="2:13" ht="18.75" customHeight="1">
      <c r="E6" s="138" t="s">
        <v>19</v>
      </c>
      <c r="F6" s="137" t="s">
        <v>98</v>
      </c>
      <c r="G6" s="137" t="s">
        <v>99</v>
      </c>
      <c r="H6" s="366" t="s">
        <v>23</v>
      </c>
      <c r="J6" s="138" t="s">
        <v>19</v>
      </c>
      <c r="K6" s="137" t="s">
        <v>98</v>
      </c>
      <c r="L6" s="137" t="s">
        <v>99</v>
      </c>
      <c r="M6" s="366" t="s">
        <v>23</v>
      </c>
    </row>
    <row r="7" spans="2:13" ht="5.15" customHeight="1">
      <c r="E7" s="478"/>
      <c r="H7" s="208"/>
      <c r="J7" s="478"/>
      <c r="M7" s="208"/>
    </row>
    <row r="8" spans="2:13" ht="5.15" customHeight="1">
      <c r="C8" s="195"/>
      <c r="D8" s="195"/>
      <c r="E8" s="195"/>
      <c r="F8" s="195"/>
      <c r="G8" s="195"/>
      <c r="H8" s="367"/>
      <c r="I8" s="195"/>
      <c r="J8" s="195"/>
      <c r="K8" s="195"/>
      <c r="L8" s="195"/>
      <c r="M8" s="367"/>
    </row>
    <row r="9" spans="2:13" ht="15" customHeight="1">
      <c r="C9" s="139" t="s">
        <v>33</v>
      </c>
      <c r="E9" s="141">
        <v>4264</v>
      </c>
      <c r="F9" s="140">
        <v>8701.5804683000006</v>
      </c>
      <c r="G9" s="140">
        <v>11449.823055000001</v>
      </c>
      <c r="H9" s="312">
        <v>15118.976406600001</v>
      </c>
      <c r="J9" s="141"/>
      <c r="K9" s="140"/>
      <c r="L9" s="140"/>
      <c r="M9" s="312"/>
    </row>
    <row r="10" spans="2:13" ht="15" customHeight="1">
      <c r="C10" s="191" t="s">
        <v>35</v>
      </c>
      <c r="E10" s="143">
        <v>-2614</v>
      </c>
      <c r="F10" s="142">
        <v>-5247.8844048999999</v>
      </c>
      <c r="G10" s="142">
        <v>-7827.4891143000004</v>
      </c>
      <c r="H10" s="313">
        <v>-10582.2182736</v>
      </c>
      <c r="J10" s="143"/>
      <c r="K10" s="142"/>
      <c r="L10" s="142"/>
      <c r="M10" s="313"/>
    </row>
    <row r="11" spans="2:13" ht="15" customHeight="1">
      <c r="C11" s="139" t="s">
        <v>36</v>
      </c>
      <c r="E11" s="141">
        <v>1650</v>
      </c>
      <c r="F11" s="140">
        <v>3453.6960634000002</v>
      </c>
      <c r="G11" s="140">
        <v>3622.3339406999999</v>
      </c>
      <c r="H11" s="312">
        <v>4536.7581330000003</v>
      </c>
      <c r="J11" s="141"/>
      <c r="K11" s="140"/>
      <c r="L11" s="140"/>
      <c r="M11" s="312"/>
    </row>
    <row r="12" spans="2:13" ht="6.65" customHeight="1"/>
    <row r="13" spans="2:13" ht="6.65" customHeight="1">
      <c r="C13" s="195"/>
      <c r="D13" s="195"/>
      <c r="E13" s="195"/>
      <c r="F13" s="195"/>
      <c r="G13" s="195"/>
      <c r="H13" s="195"/>
      <c r="I13" s="195"/>
      <c r="J13" s="195"/>
      <c r="K13" s="195"/>
      <c r="L13" s="195"/>
      <c r="M13" s="195"/>
    </row>
    <row r="14" spans="2:13">
      <c r="C14" s="490"/>
      <c r="D14" s="490"/>
    </row>
    <row r="15" spans="2:13" ht="15" customHeight="1">
      <c r="E15" s="490"/>
      <c r="F15" s="490"/>
      <c r="G15" s="490"/>
    </row>
    <row r="16" spans="2:13" ht="13">
      <c r="C16" s="191" t="s">
        <v>0</v>
      </c>
    </row>
    <row r="17" spans="3:15" ht="13">
      <c r="C17" s="191" t="s">
        <v>351</v>
      </c>
    </row>
    <row r="18" spans="3:15" ht="13">
      <c r="C18" s="136" t="s">
        <v>18</v>
      </c>
    </row>
    <row r="19" spans="3:15" ht="26">
      <c r="E19" s="145" t="s">
        <v>255</v>
      </c>
      <c r="F19" s="145" t="s">
        <v>392</v>
      </c>
      <c r="G19" s="491"/>
      <c r="H19" s="491"/>
      <c r="I19" s="491"/>
      <c r="J19" s="491"/>
      <c r="K19" s="491"/>
      <c r="L19" s="491"/>
      <c r="M19" s="491"/>
      <c r="N19" s="491"/>
      <c r="O19" s="491"/>
    </row>
    <row r="20" spans="3:15" s="490" customFormat="1" ht="5.15" customHeight="1">
      <c r="G20" s="491"/>
      <c r="H20" s="492"/>
      <c r="I20" s="491"/>
      <c r="J20" s="491"/>
      <c r="K20" s="491"/>
      <c r="L20" s="491"/>
      <c r="M20" s="492"/>
      <c r="N20" s="491"/>
      <c r="O20" s="491"/>
    </row>
    <row r="21" spans="3:15" s="490" customFormat="1" ht="5.15" customHeight="1">
      <c r="C21" s="195"/>
      <c r="D21" s="195"/>
      <c r="E21" s="195"/>
      <c r="F21" s="195"/>
      <c r="G21" s="465"/>
      <c r="H21" s="371"/>
      <c r="I21" s="465"/>
      <c r="J21" s="465"/>
      <c r="K21" s="465"/>
      <c r="L21" s="465"/>
      <c r="M21" s="371"/>
      <c r="N21" s="491"/>
      <c r="O21" s="491"/>
    </row>
    <row r="22" spans="3:15" ht="15" customHeight="1">
      <c r="C22" s="191" t="s">
        <v>85</v>
      </c>
      <c r="E22" s="144">
        <v>43287.6203224684</v>
      </c>
      <c r="F22" s="143"/>
      <c r="G22" s="465"/>
      <c r="H22" s="491"/>
      <c r="I22" s="491"/>
      <c r="J22" s="491"/>
      <c r="K22" s="491"/>
      <c r="L22" s="491"/>
      <c r="M22" s="491"/>
      <c r="N22" s="491"/>
      <c r="O22" s="491"/>
    </row>
    <row r="23" spans="3:15" ht="15" customHeight="1">
      <c r="C23" s="191" t="s">
        <v>91</v>
      </c>
      <c r="E23" s="144">
        <v>9076.2267974884999</v>
      </c>
      <c r="F23" s="143"/>
    </row>
    <row r="24" spans="3:15" ht="15" customHeight="1">
      <c r="C24" s="270" t="s">
        <v>338</v>
      </c>
      <c r="D24" s="521"/>
      <c r="E24" s="528">
        <v>52363.847119956903</v>
      </c>
      <c r="F24" s="143"/>
    </row>
    <row r="25" spans="3:15" ht="15" customHeight="1">
      <c r="C25" s="191" t="s">
        <v>78</v>
      </c>
      <c r="E25" s="265">
        <v>-6042.2022347636985</v>
      </c>
      <c r="F25" s="143"/>
    </row>
    <row r="26" spans="3:15" ht="15" customHeight="1">
      <c r="C26" s="266" t="s">
        <v>361</v>
      </c>
      <c r="E26" s="265">
        <v>-3117.6415999001001</v>
      </c>
      <c r="F26" s="143"/>
    </row>
    <row r="27" spans="3:15" ht="15" customHeight="1">
      <c r="C27" s="266" t="s">
        <v>347</v>
      </c>
      <c r="E27" s="265">
        <v>-4292.196545542256</v>
      </c>
      <c r="F27" s="143"/>
    </row>
    <row r="28" spans="3:15" ht="15" customHeight="1">
      <c r="C28" s="266" t="s">
        <v>427</v>
      </c>
      <c r="E28" s="265">
        <v>-388.30269085408401</v>
      </c>
      <c r="F28" s="143"/>
    </row>
    <row r="29" spans="3:15" ht="15" customHeight="1">
      <c r="C29" s="266" t="s">
        <v>339</v>
      </c>
      <c r="E29" s="265">
        <v>-1191.9565138883199</v>
      </c>
      <c r="F29" s="143"/>
    </row>
    <row r="30" spans="3:15" ht="15" customHeight="1">
      <c r="C30" s="266" t="s">
        <v>340</v>
      </c>
      <c r="E30" s="265">
        <v>412.55707232492801</v>
      </c>
      <c r="F30" s="143"/>
    </row>
    <row r="31" spans="3:15" ht="21.75" customHeight="1">
      <c r="C31" s="529" t="s">
        <v>341</v>
      </c>
      <c r="D31" s="530"/>
      <c r="E31" s="531">
        <v>37744.104607333371</v>
      </c>
      <c r="F31" s="505"/>
    </row>
    <row r="32" spans="3:15" ht="15" customHeight="1">
      <c r="C32" s="266" t="s">
        <v>342</v>
      </c>
      <c r="E32" s="265">
        <v>7379.0423122992006</v>
      </c>
      <c r="F32" s="143"/>
    </row>
    <row r="33" spans="3:7" ht="15" customHeight="1">
      <c r="C33" s="270" t="s">
        <v>423</v>
      </c>
      <c r="D33" s="521"/>
      <c r="E33" s="528">
        <v>45123.146919632571</v>
      </c>
      <c r="F33" s="143"/>
    </row>
    <row r="34" spans="3:7" ht="3.25" customHeight="1">
      <c r="C34" s="267"/>
      <c r="D34" s="147"/>
      <c r="E34" s="268"/>
      <c r="F34" s="269"/>
    </row>
    <row r="35" spans="3:7" ht="6" customHeight="1"/>
    <row r="36" spans="3:7" s="490" customFormat="1">
      <c r="C36" s="525" t="s">
        <v>45</v>
      </c>
    </row>
    <row r="37" spans="3:7" ht="42.75" customHeight="1">
      <c r="C37" s="741" t="s">
        <v>424</v>
      </c>
      <c r="D37" s="741"/>
      <c r="E37" s="741"/>
      <c r="F37" s="741"/>
    </row>
    <row r="38" spans="3:7" s="520" customFormat="1" ht="29.25" customHeight="1">
      <c r="C38" s="741" t="s">
        <v>421</v>
      </c>
      <c r="D38" s="741"/>
      <c r="E38" s="741"/>
      <c r="F38" s="741"/>
    </row>
    <row r="39" spans="3:7" s="520" customFormat="1" ht="13">
      <c r="C39" s="266"/>
      <c r="E39" s="144"/>
      <c r="F39" s="271"/>
    </row>
    <row r="40" spans="3:7" s="520" customFormat="1" ht="13">
      <c r="C40" s="266"/>
      <c r="E40" s="144"/>
      <c r="F40" s="271"/>
    </row>
    <row r="41" spans="3:7" ht="26">
      <c r="C41" s="496"/>
      <c r="E41" s="145" t="s">
        <v>255</v>
      </c>
      <c r="F41" s="145" t="s">
        <v>392</v>
      </c>
    </row>
    <row r="42" spans="3:7" s="329" customFormat="1" ht="6" customHeight="1">
      <c r="C42" s="497"/>
      <c r="D42" s="358"/>
      <c r="E42" s="358"/>
      <c r="F42" s="358"/>
    </row>
    <row r="43" spans="3:7" s="329" customFormat="1" ht="6" customHeight="1">
      <c r="C43" s="498"/>
      <c r="D43" s="359"/>
      <c r="E43" s="359"/>
      <c r="F43" s="359"/>
    </row>
    <row r="44" spans="3:7" ht="15" customHeight="1">
      <c r="C44" s="499" t="s">
        <v>434</v>
      </c>
      <c r="E44" s="533">
        <v>2.5226997696937898</v>
      </c>
      <c r="F44" s="141"/>
      <c r="G44" s="490"/>
    </row>
    <row r="45" spans="3:7" s="329" customFormat="1" ht="6" customHeight="1">
      <c r="C45" s="500"/>
      <c r="D45" s="147"/>
      <c r="E45" s="360"/>
      <c r="F45" s="361"/>
    </row>
    <row r="46" spans="3:7" s="490" customFormat="1" ht="6" customHeight="1">
      <c r="C46" s="506"/>
      <c r="D46" s="491"/>
      <c r="E46" s="507"/>
      <c r="F46" s="373"/>
    </row>
    <row r="47" spans="3:7" ht="18" customHeight="1">
      <c r="C47" s="742" t="s">
        <v>435</v>
      </c>
      <c r="D47" s="742"/>
      <c r="E47" s="742"/>
      <c r="F47" s="742"/>
    </row>
    <row r="48" spans="3:7" s="526" customFormat="1">
      <c r="C48" s="524"/>
    </row>
    <row r="49" spans="2:13">
      <c r="C49" s="208"/>
    </row>
    <row r="50" spans="2:13" ht="13.15" customHeight="1">
      <c r="C50" s="150" t="s">
        <v>0</v>
      </c>
    </row>
    <row r="51" spans="2:13" ht="13.15" customHeight="1">
      <c r="C51" s="150" t="s">
        <v>256</v>
      </c>
    </row>
    <row r="52" spans="2:13" ht="13.15" customHeight="1">
      <c r="C52" s="192" t="s">
        <v>18</v>
      </c>
      <c r="J52" s="369"/>
      <c r="K52" s="369"/>
      <c r="L52" s="369"/>
      <c r="M52" s="369"/>
    </row>
    <row r="53" spans="2:13" ht="18.75" customHeight="1">
      <c r="E53" s="363">
        <v>2019</v>
      </c>
      <c r="F53" s="746">
        <v>2020</v>
      </c>
      <c r="G53" s="695"/>
      <c r="H53" s="695"/>
      <c r="I53" s="695"/>
      <c r="J53" s="743"/>
      <c r="K53" s="744"/>
      <c r="L53" s="744"/>
      <c r="M53" s="744"/>
    </row>
    <row r="54" spans="2:13" ht="4.75" customHeight="1">
      <c r="J54" s="369"/>
      <c r="K54" s="369"/>
      <c r="L54" s="369"/>
      <c r="M54" s="369"/>
    </row>
    <row r="55" spans="2:13" ht="18.75" customHeight="1">
      <c r="B55" s="356"/>
      <c r="E55" s="366" t="s">
        <v>7</v>
      </c>
      <c r="F55" s="376" t="s">
        <v>4</v>
      </c>
      <c r="G55" s="137" t="s">
        <v>5</v>
      </c>
      <c r="H55" s="366" t="s">
        <v>6</v>
      </c>
      <c r="I55" s="366" t="s">
        <v>7</v>
      </c>
      <c r="J55" s="370"/>
      <c r="K55" s="370"/>
      <c r="L55" s="370"/>
      <c r="M55" s="370"/>
    </row>
    <row r="56" spans="2:13" ht="4.75" customHeight="1">
      <c r="B56" s="356"/>
      <c r="D56" s="147"/>
      <c r="E56" s="364"/>
      <c r="F56" s="377"/>
      <c r="H56" s="208"/>
      <c r="I56" s="208"/>
      <c r="J56" s="369"/>
      <c r="K56" s="369"/>
      <c r="L56" s="369"/>
      <c r="M56" s="369"/>
    </row>
    <row r="57" spans="2:13" ht="4.75" customHeight="1">
      <c r="B57" s="503"/>
      <c r="C57" s="195"/>
      <c r="E57" s="195"/>
      <c r="F57" s="378"/>
      <c r="G57" s="195"/>
      <c r="H57" s="367"/>
      <c r="I57" s="367"/>
      <c r="J57" s="492"/>
      <c r="K57" s="371"/>
      <c r="L57" s="371"/>
      <c r="M57" s="371"/>
    </row>
    <row r="58" spans="2:13" ht="15" customHeight="1">
      <c r="B58" s="374" t="s">
        <v>257</v>
      </c>
      <c r="C58" s="139" t="s">
        <v>341</v>
      </c>
      <c r="E58" s="312">
        <v>37744.104607333371</v>
      </c>
      <c r="F58" s="379"/>
      <c r="G58" s="140"/>
      <c r="H58" s="312"/>
      <c r="I58" s="208"/>
      <c r="J58" s="492"/>
      <c r="K58" s="372"/>
      <c r="L58" s="372"/>
      <c r="M58" s="372"/>
    </row>
    <row r="59" spans="2:13" ht="15" customHeight="1">
      <c r="B59" s="374" t="s">
        <v>116</v>
      </c>
      <c r="C59" s="139" t="s">
        <v>348</v>
      </c>
      <c r="E59" s="312">
        <v>15118.976406600001</v>
      </c>
      <c r="F59" s="379"/>
      <c r="G59" s="140"/>
      <c r="H59" s="312"/>
      <c r="I59" s="208"/>
      <c r="J59" s="372"/>
      <c r="K59" s="372"/>
      <c r="L59" s="372"/>
      <c r="M59" s="372"/>
    </row>
    <row r="60" spans="2:13" ht="15" customHeight="1">
      <c r="B60" s="374" t="s">
        <v>258</v>
      </c>
      <c r="C60" s="139" t="s">
        <v>356</v>
      </c>
      <c r="E60" s="312">
        <v>1761.1783585793301</v>
      </c>
      <c r="F60" s="379"/>
      <c r="G60" s="140"/>
      <c r="H60" s="312"/>
      <c r="I60" s="208"/>
      <c r="J60" s="372"/>
      <c r="K60" s="372"/>
      <c r="L60" s="372"/>
      <c r="M60" s="372"/>
    </row>
    <row r="61" spans="2:13" ht="15" customHeight="1">
      <c r="B61" s="504"/>
      <c r="C61" s="302" t="s">
        <v>197</v>
      </c>
      <c r="D61" s="745"/>
      <c r="E61" s="313">
        <v>2192.7748991444</v>
      </c>
      <c r="F61" s="380"/>
      <c r="G61" s="142"/>
      <c r="H61" s="313"/>
      <c r="I61" s="208"/>
      <c r="J61" s="373"/>
      <c r="K61" s="373"/>
      <c r="L61" s="373"/>
      <c r="M61" s="373"/>
    </row>
    <row r="62" spans="2:13" ht="15" customHeight="1">
      <c r="B62" s="504"/>
      <c r="C62" s="302" t="s">
        <v>436</v>
      </c>
      <c r="D62" s="745"/>
      <c r="E62" s="313">
        <v>-768.06782876101192</v>
      </c>
      <c r="F62" s="380"/>
      <c r="G62" s="142"/>
      <c r="H62" s="313"/>
      <c r="I62" s="208"/>
      <c r="J62" s="373"/>
      <c r="K62" s="373"/>
      <c r="L62" s="373"/>
      <c r="M62" s="373"/>
    </row>
    <row r="63" spans="2:13" ht="15" customHeight="1">
      <c r="B63" s="504"/>
      <c r="C63" s="302" t="s">
        <v>50</v>
      </c>
      <c r="D63" s="745"/>
      <c r="E63" s="313">
        <v>336.47128819594201</v>
      </c>
      <c r="F63" s="380"/>
      <c r="G63" s="142"/>
      <c r="H63" s="313"/>
      <c r="I63" s="208"/>
      <c r="J63" s="373"/>
      <c r="K63" s="373"/>
      <c r="L63" s="373"/>
      <c r="M63" s="373"/>
    </row>
    <row r="64" spans="2:13" ht="15" customHeight="1">
      <c r="B64" s="374" t="s">
        <v>354</v>
      </c>
      <c r="C64" s="139" t="s">
        <v>358</v>
      </c>
      <c r="E64" s="312">
        <v>-1918.3645728943036</v>
      </c>
      <c r="F64" s="379"/>
      <c r="G64" s="140"/>
      <c r="H64" s="312"/>
      <c r="I64" s="208"/>
      <c r="J64" s="372"/>
      <c r="K64" s="372"/>
      <c r="L64" s="372"/>
      <c r="M64" s="372"/>
    </row>
    <row r="65" spans="2:13" ht="15" customHeight="1">
      <c r="B65" s="374" t="s">
        <v>355</v>
      </c>
      <c r="C65" s="139" t="s">
        <v>359</v>
      </c>
      <c r="E65" s="312">
        <v>14961.813785685028</v>
      </c>
      <c r="F65" s="379"/>
      <c r="G65" s="140"/>
      <c r="H65" s="312"/>
      <c r="I65" s="208"/>
      <c r="J65" s="372"/>
      <c r="K65" s="372"/>
      <c r="L65" s="372"/>
      <c r="M65" s="372"/>
    </row>
    <row r="66" spans="2:13" ht="15" customHeight="1">
      <c r="B66" s="374" t="s">
        <v>357</v>
      </c>
      <c r="C66" s="501" t="s">
        <v>360</v>
      </c>
      <c r="D66" s="491"/>
      <c r="E66" s="523">
        <v>2.5226997696937898</v>
      </c>
      <c r="F66" s="502"/>
      <c r="G66" s="357"/>
      <c r="H66" s="374"/>
      <c r="I66" s="492"/>
      <c r="J66" s="374"/>
      <c r="K66" s="374"/>
      <c r="L66" s="375"/>
      <c r="M66" s="375"/>
    </row>
    <row r="67" spans="2:13" ht="4.75" customHeight="1">
      <c r="B67" s="503"/>
      <c r="C67" s="325"/>
      <c r="D67" s="147"/>
      <c r="E67" s="325"/>
      <c r="F67" s="325"/>
      <c r="G67" s="325"/>
      <c r="H67" s="325"/>
      <c r="I67" s="325"/>
      <c r="J67" s="371"/>
      <c r="K67" s="371"/>
      <c r="L67" s="371"/>
      <c r="M67" s="371"/>
    </row>
    <row r="68" spans="2:13" s="442" customFormat="1" ht="6" customHeight="1">
      <c r="B68" s="504"/>
      <c r="C68" s="443"/>
      <c r="E68" s="443"/>
      <c r="F68" s="443"/>
      <c r="G68" s="443"/>
      <c r="H68" s="443"/>
      <c r="I68" s="443"/>
      <c r="J68" s="443"/>
      <c r="K68" s="443"/>
      <c r="L68" s="443"/>
      <c r="M68" s="443"/>
    </row>
    <row r="69" spans="2:13" s="490" customFormat="1">
      <c r="B69" s="504"/>
      <c r="C69" s="524"/>
      <c r="E69" s="491"/>
      <c r="F69" s="491"/>
      <c r="G69" s="491"/>
      <c r="H69" s="491"/>
      <c r="I69" s="491"/>
      <c r="J69" s="491"/>
      <c r="K69" s="491"/>
      <c r="L69" s="491"/>
      <c r="M69" s="491"/>
    </row>
    <row r="70" spans="2:13" s="490" customFormat="1">
      <c r="B70" s="504"/>
      <c r="C70" s="491"/>
      <c r="E70" s="491"/>
      <c r="F70" s="491"/>
      <c r="G70" s="491"/>
      <c r="H70" s="491"/>
      <c r="I70" s="491"/>
      <c r="J70" s="491"/>
      <c r="K70" s="491"/>
      <c r="L70" s="491"/>
      <c r="M70" s="491"/>
    </row>
    <row r="71" spans="2:13" s="442" customFormat="1" ht="13">
      <c r="B71" s="504"/>
      <c r="C71" s="150" t="s">
        <v>0</v>
      </c>
      <c r="E71" s="443"/>
      <c r="F71" s="443"/>
      <c r="G71" s="443"/>
      <c r="H71" s="443"/>
      <c r="I71" s="443"/>
      <c r="J71" s="443"/>
      <c r="K71" s="443"/>
      <c r="L71" s="443"/>
      <c r="M71" s="443"/>
    </row>
    <row r="72" spans="2:13" s="442" customFormat="1" ht="13">
      <c r="B72" s="504"/>
      <c r="C72" s="150" t="s">
        <v>393</v>
      </c>
      <c r="E72" s="443"/>
      <c r="F72" s="443"/>
      <c r="G72" s="443"/>
      <c r="H72" s="443"/>
      <c r="I72" s="443"/>
      <c r="J72" s="443"/>
      <c r="K72" s="443"/>
      <c r="L72" s="443"/>
      <c r="M72" s="443"/>
    </row>
    <row r="73" spans="2:13" s="442" customFormat="1" ht="13">
      <c r="B73" s="504"/>
      <c r="C73" s="444" t="s">
        <v>18</v>
      </c>
      <c r="E73" s="443"/>
      <c r="F73" s="443"/>
      <c r="G73" s="443"/>
      <c r="H73" s="443"/>
      <c r="I73" s="443"/>
      <c r="J73" s="443"/>
      <c r="K73" s="443"/>
      <c r="L73" s="443"/>
      <c r="M73" s="443"/>
    </row>
    <row r="74" spans="2:13" s="442" customFormat="1" ht="26">
      <c r="B74" s="504"/>
      <c r="C74" s="270"/>
      <c r="D74" s="190"/>
      <c r="E74" s="145" t="s">
        <v>255</v>
      </c>
      <c r="F74" s="145" t="s">
        <v>392</v>
      </c>
      <c r="G74" s="443"/>
      <c r="H74" s="443"/>
      <c r="I74" s="443"/>
      <c r="J74" s="443"/>
      <c r="K74" s="443"/>
      <c r="L74" s="443"/>
      <c r="M74" s="443"/>
    </row>
    <row r="75" spans="2:13" s="442" customFormat="1" ht="4.75" customHeight="1">
      <c r="B75" s="356"/>
      <c r="C75" s="267"/>
      <c r="D75" s="147"/>
      <c r="E75" s="449"/>
      <c r="F75" s="449"/>
      <c r="G75" s="443"/>
      <c r="H75" s="443"/>
      <c r="I75" s="443"/>
      <c r="J75" s="443"/>
      <c r="K75" s="443"/>
      <c r="L75" s="443"/>
      <c r="M75" s="443"/>
    </row>
    <row r="76" spans="2:13" s="442" customFormat="1" ht="15" customHeight="1">
      <c r="B76" s="356"/>
      <c r="C76" s="266" t="s">
        <v>343</v>
      </c>
      <c r="D76" s="190"/>
      <c r="E76" s="522">
        <v>6710.6692290075771</v>
      </c>
      <c r="F76" s="141"/>
      <c r="G76" s="443"/>
      <c r="H76" s="443"/>
      <c r="I76" s="443"/>
      <c r="J76" s="443"/>
      <c r="K76" s="443"/>
      <c r="L76" s="443"/>
      <c r="M76" s="443"/>
    </row>
    <row r="77" spans="2:13" s="442" customFormat="1" ht="15" customHeight="1">
      <c r="B77" s="356"/>
      <c r="C77" s="191" t="s">
        <v>344</v>
      </c>
      <c r="D77" s="190"/>
      <c r="E77" s="522">
        <v>-74.901672000000005</v>
      </c>
      <c r="F77" s="141"/>
      <c r="G77" s="443"/>
      <c r="H77" s="443"/>
      <c r="I77" s="443"/>
      <c r="J77" s="443"/>
      <c r="K77" s="443"/>
      <c r="L77" s="443"/>
      <c r="M77" s="443"/>
    </row>
    <row r="78" spans="2:13" s="442" customFormat="1" ht="15" customHeight="1">
      <c r="B78" s="356"/>
      <c r="C78" s="191" t="s">
        <v>345</v>
      </c>
      <c r="D78" s="190"/>
      <c r="E78" s="522">
        <v>-1738.9452060184742</v>
      </c>
      <c r="F78" s="141"/>
      <c r="G78" s="443"/>
      <c r="H78" s="443"/>
      <c r="I78" s="443"/>
      <c r="J78" s="443"/>
      <c r="K78" s="443"/>
      <c r="L78" s="443"/>
      <c r="M78" s="443"/>
    </row>
    <row r="79" spans="2:13" s="442" customFormat="1" ht="15" customHeight="1">
      <c r="B79" s="356"/>
      <c r="C79" s="270" t="s">
        <v>425</v>
      </c>
      <c r="D79" s="521"/>
      <c r="E79" s="383">
        <v>4896.8223509891031</v>
      </c>
      <c r="F79" s="141"/>
      <c r="G79" s="443"/>
      <c r="H79" s="443"/>
      <c r="I79" s="443"/>
      <c r="J79" s="443"/>
      <c r="K79" s="443"/>
      <c r="L79" s="443"/>
      <c r="M79" s="443"/>
    </row>
    <row r="80" spans="2:13" s="442" customFormat="1" ht="3.75" customHeight="1">
      <c r="B80" s="356"/>
      <c r="C80" s="450"/>
      <c r="D80" s="147"/>
      <c r="E80" s="451"/>
      <c r="F80" s="269"/>
      <c r="G80" s="443"/>
      <c r="H80" s="443"/>
      <c r="I80" s="443"/>
      <c r="J80" s="443"/>
      <c r="K80" s="443"/>
      <c r="L80" s="443"/>
      <c r="M80" s="443"/>
    </row>
    <row r="81" spans="2:13" ht="6" customHeight="1">
      <c r="B81" s="356"/>
    </row>
    <row r="82" spans="2:13" s="490" customFormat="1">
      <c r="B82" s="356"/>
      <c r="C82" s="525" t="s">
        <v>45</v>
      </c>
    </row>
    <row r="83" spans="2:13" s="520" customFormat="1" ht="45.75" customHeight="1">
      <c r="B83" s="356"/>
      <c r="C83" s="741" t="s">
        <v>426</v>
      </c>
      <c r="D83" s="741"/>
      <c r="E83" s="741"/>
      <c r="F83" s="741"/>
    </row>
    <row r="85" spans="2:13" s="490" customFormat="1"/>
    <row r="86" spans="2:13">
      <c r="C86" s="701" t="s">
        <v>0</v>
      </c>
      <c r="D86" s="687"/>
    </row>
    <row r="87" spans="2:13">
      <c r="C87" s="701" t="s">
        <v>259</v>
      </c>
      <c r="D87" s="687"/>
    </row>
    <row r="88" spans="2:13" ht="13">
      <c r="C88" s="136" t="s">
        <v>18</v>
      </c>
    </row>
    <row r="89" spans="2:13" ht="18.75" customHeight="1">
      <c r="E89" s="686">
        <v>2019</v>
      </c>
      <c r="F89" s="687"/>
      <c r="G89" s="687"/>
      <c r="H89" s="687"/>
      <c r="J89" s="686">
        <v>2020</v>
      </c>
      <c r="K89" s="687"/>
      <c r="L89" s="687"/>
      <c r="M89" s="687"/>
    </row>
    <row r="90" spans="2:13" ht="4.75" customHeight="1"/>
    <row r="91" spans="2:13" ht="18.75" customHeight="1">
      <c r="E91" s="138" t="s">
        <v>19</v>
      </c>
      <c r="F91" s="137" t="s">
        <v>98</v>
      </c>
      <c r="G91" s="137" t="s">
        <v>99</v>
      </c>
      <c r="H91" s="366" t="s">
        <v>23</v>
      </c>
      <c r="J91" s="138" t="s">
        <v>19</v>
      </c>
      <c r="K91" s="137" t="s">
        <v>98</v>
      </c>
      <c r="L91" s="137" t="s">
        <v>99</v>
      </c>
      <c r="M91" s="366" t="s">
        <v>23</v>
      </c>
    </row>
    <row r="92" spans="2:13" s="490" customFormat="1" ht="5.15" customHeight="1">
      <c r="H92" s="208"/>
      <c r="M92" s="208"/>
    </row>
    <row r="93" spans="2:13" s="490" customFormat="1" ht="5.15" customHeight="1">
      <c r="C93" s="195"/>
      <c r="D93" s="195"/>
      <c r="E93" s="195"/>
      <c r="F93" s="195"/>
      <c r="G93" s="195"/>
      <c r="H93" s="367"/>
      <c r="I93" s="195"/>
      <c r="J93" s="195"/>
      <c r="K93" s="195"/>
      <c r="L93" s="195"/>
      <c r="M93" s="367"/>
    </row>
    <row r="94" spans="2:13" ht="15" customHeight="1">
      <c r="C94" s="139" t="s">
        <v>103</v>
      </c>
      <c r="E94" s="149">
        <v>3659</v>
      </c>
      <c r="F94" s="148">
        <v>7294</v>
      </c>
      <c r="G94" s="148">
        <v>11053</v>
      </c>
      <c r="H94" s="489">
        <v>15022</v>
      </c>
      <c r="J94" s="149"/>
      <c r="K94" s="148"/>
      <c r="L94" s="148"/>
      <c r="M94" s="489"/>
    </row>
    <row r="95" spans="2:13" ht="27.75" customHeight="1">
      <c r="C95" s="191" t="s">
        <v>404</v>
      </c>
      <c r="E95" s="143">
        <v>-1990</v>
      </c>
      <c r="F95" s="142">
        <v>-3834</v>
      </c>
      <c r="G95" s="142">
        <v>-5902</v>
      </c>
      <c r="H95" s="313">
        <v>-7659</v>
      </c>
      <c r="J95" s="143"/>
      <c r="K95" s="142"/>
      <c r="L95" s="142"/>
      <c r="M95" s="313"/>
    </row>
    <row r="96" spans="2:13" ht="15" customHeight="1">
      <c r="C96" s="191" t="s">
        <v>105</v>
      </c>
      <c r="E96" s="143">
        <v>0</v>
      </c>
      <c r="F96" s="142">
        <v>0</v>
      </c>
      <c r="G96" s="142">
        <v>0</v>
      </c>
      <c r="H96" s="313">
        <v>0</v>
      </c>
      <c r="J96" s="143"/>
      <c r="K96" s="142"/>
      <c r="L96" s="142"/>
      <c r="M96" s="313"/>
    </row>
    <row r="97" spans="3:14" ht="15" customHeight="1">
      <c r="C97" s="191" t="s">
        <v>260</v>
      </c>
      <c r="E97" s="143">
        <v>0</v>
      </c>
      <c r="F97" s="142">
        <v>-292</v>
      </c>
      <c r="G97" s="142">
        <v>-445</v>
      </c>
      <c r="H97" s="313">
        <v>-686</v>
      </c>
      <c r="J97" s="143"/>
      <c r="K97" s="142"/>
      <c r="L97" s="142"/>
      <c r="M97" s="313"/>
    </row>
    <row r="98" spans="3:14" ht="15" customHeight="1">
      <c r="C98" s="191" t="s">
        <v>261</v>
      </c>
      <c r="E98" s="143">
        <v>239</v>
      </c>
      <c r="F98" s="142">
        <v>419</v>
      </c>
      <c r="G98" s="142">
        <v>595</v>
      </c>
      <c r="H98" s="313">
        <v>840</v>
      </c>
      <c r="J98" s="143"/>
      <c r="K98" s="142"/>
      <c r="L98" s="142"/>
      <c r="M98" s="313"/>
    </row>
    <row r="99" spans="3:14" ht="15" customHeight="1">
      <c r="C99" s="191" t="s">
        <v>262</v>
      </c>
      <c r="E99" s="143">
        <v>0</v>
      </c>
      <c r="F99" s="148">
        <v>0</v>
      </c>
      <c r="G99" s="148">
        <v>0</v>
      </c>
      <c r="H99" s="313">
        <v>-87</v>
      </c>
      <c r="J99" s="143"/>
      <c r="K99" s="148"/>
      <c r="L99" s="148"/>
      <c r="M99" s="313"/>
    </row>
    <row r="100" spans="3:14" ht="15" customHeight="1">
      <c r="C100" s="139" t="s">
        <v>321</v>
      </c>
      <c r="E100" s="149">
        <v>1908</v>
      </c>
      <c r="F100" s="148">
        <v>3587</v>
      </c>
      <c r="G100" s="148">
        <v>5302</v>
      </c>
      <c r="H100" s="489">
        <v>7430</v>
      </c>
      <c r="J100" s="149"/>
      <c r="K100" s="148"/>
      <c r="L100" s="148"/>
      <c r="M100" s="489"/>
    </row>
    <row r="101" spans="3:14" ht="15" customHeight="1">
      <c r="C101" s="191" t="s">
        <v>322</v>
      </c>
      <c r="E101" s="143">
        <v>-499</v>
      </c>
      <c r="F101" s="142">
        <v>-831</v>
      </c>
      <c r="G101" s="142">
        <v>-1152</v>
      </c>
      <c r="H101" s="313">
        <v>-1518</v>
      </c>
      <c r="J101" s="143"/>
      <c r="K101" s="142"/>
      <c r="L101" s="142"/>
      <c r="M101" s="313"/>
    </row>
    <row r="102" spans="3:14" ht="15" customHeight="1">
      <c r="C102" s="139" t="s">
        <v>263</v>
      </c>
      <c r="E102" s="149">
        <v>1409</v>
      </c>
      <c r="F102" s="148">
        <v>2756</v>
      </c>
      <c r="G102" s="148">
        <v>4150</v>
      </c>
      <c r="H102" s="489">
        <v>5912</v>
      </c>
      <c r="J102" s="149"/>
      <c r="K102" s="148"/>
      <c r="L102" s="148"/>
      <c r="M102" s="489"/>
    </row>
    <row r="103" spans="3:14" ht="3.75" customHeight="1">
      <c r="C103" s="147"/>
      <c r="D103" s="147"/>
      <c r="E103" s="147"/>
      <c r="F103" s="147"/>
      <c r="G103" s="147"/>
      <c r="H103" s="147"/>
      <c r="I103" s="147"/>
      <c r="J103" s="147"/>
      <c r="K103" s="147"/>
      <c r="L103" s="147"/>
      <c r="M103" s="147"/>
      <c r="N103" s="147"/>
    </row>
    <row r="104" spans="3:14" ht="6" customHeight="1"/>
  </sheetData>
  <mergeCells count="15">
    <mergeCell ref="E89:H89"/>
    <mergeCell ref="J89:M89"/>
    <mergeCell ref="J53:M53"/>
    <mergeCell ref="D61:D63"/>
    <mergeCell ref="C86:D86"/>
    <mergeCell ref="F53:I53"/>
    <mergeCell ref="C83:F83"/>
    <mergeCell ref="C1:D1"/>
    <mergeCell ref="C2:D2"/>
    <mergeCell ref="E4:H4"/>
    <mergeCell ref="J4:M4"/>
    <mergeCell ref="C87:D87"/>
    <mergeCell ref="C37:F37"/>
    <mergeCell ref="C38:F38"/>
    <mergeCell ref="C47:F47"/>
  </mergeCells>
  <pageMargins left="0.74803149606299213" right="0.74803149606299213" top="0.98425196850393704" bottom="0.98425196850393704" header="0.51181102362204722" footer="0.51181102362204722"/>
  <pageSetup paperSize="9" scale="48" orientation="portrait" r:id="rId1"/>
  <customProperties>
    <customPr name="_pios_id" r:id="rId2"/>
    <customPr name="EpmWorksheetKeyString_GUID" r:id="rId3"/>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B1:M60"/>
  <sheetViews>
    <sheetView showGridLines="0" showRuler="0" view="pageBreakPreview" topLeftCell="A2" zoomScaleNormal="99" zoomScaleSheetLayoutView="100" workbookViewId="0">
      <selection activeCell="O22" sqref="O22"/>
    </sheetView>
  </sheetViews>
  <sheetFormatPr baseColWidth="10" defaultColWidth="13.453125" defaultRowHeight="12.5"/>
  <cols>
    <col min="1" max="1" width="1.90625" style="190" customWidth="1"/>
    <col min="2" max="2" width="47.453125" style="190" customWidth="1"/>
    <col min="3" max="5" width="9.90625" style="190" customWidth="1"/>
    <col min="6" max="6" width="12.453125" style="190" bestFit="1" customWidth="1"/>
    <col min="7" max="7" width="3.08984375" style="190" customWidth="1"/>
    <col min="8" max="11" width="9.90625" style="190" customWidth="1"/>
    <col min="12" max="12" width="1.453125" style="190" customWidth="1"/>
    <col min="13" max="16384" width="13.453125" style="190"/>
  </cols>
  <sheetData>
    <row r="1" spans="2:11" ht="17.149999999999999" customHeight="1">
      <c r="B1" s="191" t="s">
        <v>0</v>
      </c>
      <c r="F1" s="193"/>
    </row>
    <row r="2" spans="2:11" ht="17.149999999999999" customHeight="1">
      <c r="B2" s="191" t="s">
        <v>1</v>
      </c>
      <c r="C2"/>
      <c r="D2"/>
      <c r="E2"/>
      <c r="F2"/>
      <c r="G2"/>
      <c r="H2"/>
    </row>
    <row r="3" spans="2:11" ht="17.149999999999999" customHeight="1">
      <c r="B3" s="136" t="s">
        <v>2</v>
      </c>
      <c r="F3" s="193"/>
    </row>
    <row r="4" spans="2:11" ht="18.75" customHeight="1">
      <c r="C4" s="686">
        <v>2019</v>
      </c>
      <c r="D4" s="687"/>
      <c r="E4" s="687"/>
      <c r="F4" s="687"/>
      <c r="H4" s="686">
        <v>2020</v>
      </c>
      <c r="I4" s="687"/>
      <c r="J4" s="687"/>
      <c r="K4" s="687"/>
    </row>
    <row r="5" spans="2:11" ht="4.75" customHeight="1"/>
    <row r="6" spans="2:11" ht="17.149999999999999" customHeight="1">
      <c r="C6" s="336" t="s">
        <v>4</v>
      </c>
      <c r="D6" s="337" t="s">
        <v>5</v>
      </c>
      <c r="E6" s="337" t="s">
        <v>6</v>
      </c>
      <c r="F6" s="337" t="s">
        <v>7</v>
      </c>
      <c r="H6" s="336" t="s">
        <v>4</v>
      </c>
      <c r="I6" s="337" t="s">
        <v>5</v>
      </c>
      <c r="J6" s="337" t="s">
        <v>6</v>
      </c>
      <c r="K6" s="337" t="s">
        <v>7</v>
      </c>
    </row>
    <row r="7" spans="2:11" ht="5.15" customHeight="1">
      <c r="J7" s="194"/>
    </row>
    <row r="8" spans="2:11" ht="5.15" customHeight="1">
      <c r="B8" s="195"/>
      <c r="C8" s="195"/>
      <c r="D8" s="195"/>
      <c r="E8" s="195"/>
      <c r="F8" s="195"/>
      <c r="G8" s="195"/>
      <c r="H8" s="195"/>
      <c r="I8" s="195"/>
      <c r="J8" s="196"/>
      <c r="K8" s="195"/>
    </row>
    <row r="9" spans="2:11" ht="17.149999999999999" customHeight="1">
      <c r="B9" s="139" t="s">
        <v>349</v>
      </c>
      <c r="C9" s="593">
        <v>331395.20000000001</v>
      </c>
      <c r="D9" s="594">
        <v>325608.8</v>
      </c>
      <c r="E9" s="594">
        <v>324331.2</v>
      </c>
      <c r="F9" s="594">
        <v>322422.2</v>
      </c>
      <c r="H9" s="330"/>
      <c r="I9" s="331"/>
      <c r="J9" s="331"/>
      <c r="K9" s="331"/>
    </row>
    <row r="10" spans="2:11" ht="15" customHeight="1">
      <c r="B10" s="197" t="s">
        <v>449</v>
      </c>
      <c r="C10" s="330">
        <v>34262.800000000003</v>
      </c>
      <c r="D10" s="331">
        <v>33202.5</v>
      </c>
      <c r="E10" s="331">
        <v>32338.2</v>
      </c>
      <c r="F10" s="331">
        <v>31285.4</v>
      </c>
      <c r="H10" s="330"/>
      <c r="I10" s="331"/>
      <c r="J10" s="331"/>
      <c r="K10" s="331"/>
    </row>
    <row r="11" spans="2:11" ht="15" customHeight="1">
      <c r="B11" s="197" t="s">
        <v>9</v>
      </c>
      <c r="C11" s="330">
        <v>21586.5</v>
      </c>
      <c r="D11" s="331">
        <v>21449.200000000001</v>
      </c>
      <c r="E11" s="331">
        <v>21262.9</v>
      </c>
      <c r="F11" s="331">
        <v>20837.099999999999</v>
      </c>
      <c r="H11" s="330"/>
      <c r="I11" s="331"/>
      <c r="J11" s="331"/>
      <c r="K11" s="331"/>
    </row>
    <row r="12" spans="2:11" ht="15" customHeight="1">
      <c r="B12" s="198" t="s">
        <v>352</v>
      </c>
      <c r="C12" s="330">
        <v>13580.5</v>
      </c>
      <c r="D12" s="331">
        <v>13931.1</v>
      </c>
      <c r="E12" s="331">
        <v>14191.8</v>
      </c>
      <c r="F12" s="331">
        <v>14280.9</v>
      </c>
      <c r="H12" s="330"/>
      <c r="I12" s="331"/>
      <c r="J12" s="331"/>
      <c r="K12" s="331"/>
    </row>
    <row r="13" spans="2:11" ht="15" customHeight="1">
      <c r="B13" s="199" t="s">
        <v>213</v>
      </c>
      <c r="C13" s="330">
        <v>10102.5</v>
      </c>
      <c r="D13" s="331">
        <v>7525.4</v>
      </c>
      <c r="E13" s="331">
        <v>7923.7</v>
      </c>
      <c r="F13" s="331">
        <v>8223.5</v>
      </c>
      <c r="H13" s="330"/>
      <c r="I13" s="331"/>
      <c r="J13" s="331"/>
      <c r="K13" s="331"/>
    </row>
    <row r="14" spans="2:11" ht="15" customHeight="1">
      <c r="B14" s="197" t="s">
        <v>450</v>
      </c>
      <c r="C14" s="330">
        <v>266348.2</v>
      </c>
      <c r="D14" s="331">
        <v>261849.4</v>
      </c>
      <c r="E14" s="331">
        <v>261795.1</v>
      </c>
      <c r="F14" s="331">
        <v>261532.9</v>
      </c>
      <c r="H14" s="330"/>
      <c r="I14" s="331"/>
      <c r="J14" s="331"/>
      <c r="K14" s="331"/>
    </row>
    <row r="15" spans="2:11" ht="15" customHeight="1">
      <c r="B15" s="198" t="s">
        <v>10</v>
      </c>
      <c r="C15" s="330">
        <v>142120.20000000001</v>
      </c>
      <c r="D15" s="331">
        <v>135992.79999999999</v>
      </c>
      <c r="E15" s="331">
        <v>134224.4</v>
      </c>
      <c r="F15" s="331">
        <v>131787.1</v>
      </c>
      <c r="H15" s="330"/>
      <c r="I15" s="331"/>
      <c r="J15" s="331"/>
      <c r="K15" s="331"/>
    </row>
    <row r="16" spans="2:11" ht="15" customHeight="1">
      <c r="B16" s="198" t="s">
        <v>11</v>
      </c>
      <c r="C16" s="330">
        <v>103834</v>
      </c>
      <c r="D16" s="331">
        <v>104494</v>
      </c>
      <c r="E16" s="331">
        <v>105176</v>
      </c>
      <c r="F16" s="331">
        <v>105970.7</v>
      </c>
      <c r="H16" s="330"/>
      <c r="I16" s="331"/>
      <c r="J16" s="331"/>
      <c r="K16" s="331"/>
    </row>
    <row r="17" spans="2:13" ht="15" customHeight="1">
      <c r="B17" s="198" t="s">
        <v>12</v>
      </c>
      <c r="C17" s="330">
        <v>20394</v>
      </c>
      <c r="D17" s="331">
        <v>21362.6</v>
      </c>
      <c r="E17" s="331">
        <v>22394.7</v>
      </c>
      <c r="F17" s="331">
        <v>23775</v>
      </c>
      <c r="H17" s="330"/>
      <c r="I17" s="331"/>
      <c r="J17" s="331"/>
      <c r="K17" s="331"/>
    </row>
    <row r="18" spans="2:13" ht="15" customHeight="1">
      <c r="B18" s="200" t="s">
        <v>13</v>
      </c>
      <c r="C18" s="330">
        <v>8828</v>
      </c>
      <c r="D18" s="331">
        <v>8768.5</v>
      </c>
      <c r="E18" s="331">
        <v>8601.7000000000007</v>
      </c>
      <c r="F18" s="331">
        <v>8437.1</v>
      </c>
      <c r="H18" s="330"/>
      <c r="I18" s="331"/>
      <c r="J18" s="331"/>
      <c r="K18" s="331"/>
    </row>
    <row r="19" spans="2:13" ht="15" customHeight="1">
      <c r="B19" s="201" t="s">
        <v>14</v>
      </c>
      <c r="C19" s="595">
        <v>21019.8</v>
      </c>
      <c r="D19" s="596">
        <v>20971.599999999999</v>
      </c>
      <c r="E19" s="596">
        <v>21489.4</v>
      </c>
      <c r="F19" s="596">
        <v>21912.7</v>
      </c>
      <c r="G19" s="195"/>
      <c r="H19" s="332"/>
      <c r="I19" s="333"/>
      <c r="J19" s="333"/>
      <c r="K19" s="333"/>
    </row>
    <row r="20" spans="2:13" ht="15" customHeight="1">
      <c r="B20" s="207" t="s">
        <v>451</v>
      </c>
      <c r="C20" s="330">
        <v>3895.1</v>
      </c>
      <c r="D20" s="331">
        <v>3859.9</v>
      </c>
      <c r="E20" s="331">
        <v>3851.1</v>
      </c>
      <c r="F20" s="331">
        <v>3822.8</v>
      </c>
      <c r="G20" s="208"/>
      <c r="H20" s="330"/>
      <c r="I20" s="331"/>
      <c r="J20" s="331"/>
      <c r="K20" s="331"/>
    </row>
    <row r="21" spans="2:13" ht="15" customHeight="1">
      <c r="B21" s="209" t="s">
        <v>452</v>
      </c>
      <c r="C21" s="330">
        <v>17124.7</v>
      </c>
      <c r="D21" s="331">
        <v>17111.7</v>
      </c>
      <c r="E21" s="331">
        <v>17638.3</v>
      </c>
      <c r="F21" s="331">
        <v>18089.900000000001</v>
      </c>
      <c r="G21" s="208"/>
      <c r="H21" s="330"/>
      <c r="I21" s="331"/>
      <c r="J21" s="331"/>
      <c r="K21" s="331"/>
    </row>
    <row r="22" spans="2:13" ht="15" customHeight="1">
      <c r="B22" s="202" t="s">
        <v>15</v>
      </c>
      <c r="C22" s="334">
        <v>352415</v>
      </c>
      <c r="D22" s="335">
        <v>346580.4</v>
      </c>
      <c r="E22" s="335">
        <v>345820.6</v>
      </c>
      <c r="F22" s="335">
        <v>344334.9</v>
      </c>
      <c r="G22" s="203"/>
      <c r="H22" s="334"/>
      <c r="I22" s="335"/>
      <c r="J22" s="335"/>
      <c r="K22" s="335"/>
    </row>
    <row r="23" spans="2:13" ht="6.65" customHeight="1">
      <c r="B23" s="195"/>
      <c r="C23" s="195"/>
      <c r="D23" s="195"/>
      <c r="E23" s="195"/>
      <c r="F23" s="195"/>
      <c r="G23" s="195"/>
      <c r="H23" s="195"/>
      <c r="I23" s="195"/>
      <c r="J23" s="195"/>
      <c r="K23" s="195"/>
    </row>
    <row r="24" spans="2:13" ht="15" customHeight="1">
      <c r="B24" s="688" t="s">
        <v>16</v>
      </c>
      <c r="C24" s="689"/>
      <c r="D24" s="689"/>
      <c r="E24" s="689"/>
      <c r="F24" s="689"/>
      <c r="G24" s="689"/>
      <c r="H24" s="689"/>
      <c r="I24" s="689"/>
      <c r="J24" s="689"/>
    </row>
    <row r="25" spans="2:13" ht="13.15" customHeight="1">
      <c r="B25" s="683" t="s">
        <v>465</v>
      </c>
      <c r="C25" s="683"/>
      <c r="D25" s="683"/>
      <c r="E25" s="683"/>
      <c r="F25" s="683"/>
      <c r="G25" s="683"/>
      <c r="H25" s="683"/>
      <c r="I25" s="683"/>
      <c r="J25" s="683"/>
      <c r="K25" s="683"/>
      <c r="L25" s="544"/>
      <c r="M25" s="544"/>
    </row>
    <row r="26" spans="2:13" ht="14.15" customHeight="1">
      <c r="B26" s="683"/>
      <c r="C26" s="683"/>
      <c r="D26" s="683"/>
      <c r="E26" s="683"/>
      <c r="F26" s="683"/>
      <c r="G26" s="683"/>
      <c r="H26" s="683"/>
      <c r="I26" s="683"/>
      <c r="J26" s="683"/>
      <c r="K26" s="683"/>
    </row>
    <row r="27" spans="2:13" ht="19.399999999999999" customHeight="1">
      <c r="B27" s="545"/>
      <c r="C27" s="545"/>
      <c r="D27" s="545"/>
      <c r="E27" s="545"/>
      <c r="F27" s="545"/>
      <c r="G27" s="545"/>
      <c r="H27" s="545"/>
      <c r="I27" s="545"/>
      <c r="J27" s="545"/>
      <c r="M27" s="317"/>
    </row>
    <row r="28" spans="2:13" ht="17.149999999999999" customHeight="1">
      <c r="B28" s="191"/>
      <c r="G28" s="316"/>
      <c r="M28" s="317"/>
    </row>
    <row r="29" spans="2:13" ht="17.149999999999999" customHeight="1">
      <c r="B29" s="136"/>
      <c r="G29" s="316"/>
      <c r="L29" s="316"/>
      <c r="M29" s="317"/>
    </row>
    <row r="30" spans="2:13" ht="17.149999999999999" customHeight="1">
      <c r="B30" s="272" t="s">
        <v>365</v>
      </c>
      <c r="C30" s="684">
        <v>2019</v>
      </c>
      <c r="D30" s="685"/>
      <c r="E30" s="685"/>
      <c r="F30" s="685"/>
      <c r="G30" s="316"/>
      <c r="H30" s="684">
        <v>2020</v>
      </c>
      <c r="I30" s="685"/>
      <c r="J30" s="685"/>
      <c r="K30" s="685"/>
      <c r="L30" s="316"/>
      <c r="M30" s="317"/>
    </row>
    <row r="31" spans="2:13" ht="22.15" customHeight="1">
      <c r="B31" s="318" t="s">
        <v>2</v>
      </c>
      <c r="C31" s="294" t="s">
        <v>4</v>
      </c>
      <c r="D31" s="293" t="s">
        <v>5</v>
      </c>
      <c r="E31" s="293" t="s">
        <v>6</v>
      </c>
      <c r="F31" s="464" t="s">
        <v>7</v>
      </c>
      <c r="G31" s="316"/>
      <c r="H31" s="294" t="s">
        <v>4</v>
      </c>
      <c r="I31" s="293" t="s">
        <v>5</v>
      </c>
      <c r="J31" s="293" t="s">
        <v>6</v>
      </c>
      <c r="K31" s="464" t="s">
        <v>7</v>
      </c>
      <c r="L31" s="316"/>
      <c r="M31" s="317"/>
    </row>
    <row r="32" spans="2:13" ht="20.9" customHeight="1">
      <c r="B32" s="320" t="s">
        <v>316</v>
      </c>
      <c r="C32" s="463">
        <v>51763.13005</v>
      </c>
      <c r="D32" s="321">
        <v>53162.366000000002</v>
      </c>
      <c r="E32" s="321">
        <v>54474.267</v>
      </c>
      <c r="F32" s="321">
        <v>55675.596000247999</v>
      </c>
      <c r="G32" s="316"/>
      <c r="H32" s="463"/>
      <c r="I32" s="322"/>
      <c r="J32" s="322"/>
      <c r="K32" s="322"/>
      <c r="L32" s="316"/>
      <c r="M32" s="317"/>
    </row>
    <row r="33" spans="2:13" ht="13">
      <c r="B33" s="323" t="s">
        <v>213</v>
      </c>
      <c r="C33" s="128">
        <v>35034.807000000001</v>
      </c>
      <c r="D33" s="324">
        <v>36652.434000000001</v>
      </c>
      <c r="E33" s="324">
        <v>38198.783000000003</v>
      </c>
      <c r="F33" s="324">
        <v>39749.894000248001</v>
      </c>
      <c r="G33" s="316"/>
      <c r="H33" s="128"/>
      <c r="I33" s="325"/>
      <c r="J33" s="326"/>
      <c r="K33" s="325"/>
      <c r="L33" s="316"/>
      <c r="M33" s="317"/>
    </row>
    <row r="34" spans="2:13" ht="15" customHeight="1">
      <c r="G34" s="316"/>
      <c r="L34" s="316"/>
      <c r="M34" s="317"/>
    </row>
    <row r="35" spans="2:13" ht="15" customHeight="1">
      <c r="G35" s="316"/>
      <c r="L35" s="316"/>
      <c r="M35" s="317"/>
    </row>
    <row r="36" spans="2:13" ht="15" customHeight="1">
      <c r="L36" s="316"/>
      <c r="M36" s="317"/>
    </row>
    <row r="37" spans="2:13" ht="17.149999999999999" customHeight="1"/>
    <row r="38" spans="2:13" ht="15" customHeight="1"/>
    <row r="39" spans="2:13" ht="15" customHeight="1"/>
    <row r="40" spans="2:13" ht="15" customHeight="1"/>
    <row r="41" spans="2:13" ht="15" customHeight="1"/>
    <row r="42" spans="2:13" ht="15" customHeight="1"/>
    <row r="43" spans="2:13" ht="15" customHeight="1"/>
    <row r="44" spans="2:13" ht="15" customHeight="1"/>
    <row r="45" spans="2:13" ht="15" customHeight="1"/>
    <row r="46" spans="2:13" ht="15" customHeight="1"/>
    <row r="47" spans="2:13" ht="15" customHeight="1"/>
    <row r="48" spans="2:13"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sheetData>
  <mergeCells count="6">
    <mergeCell ref="B25:K26"/>
    <mergeCell ref="C30:F30"/>
    <mergeCell ref="H30:K30"/>
    <mergeCell ref="C4:F4"/>
    <mergeCell ref="H4:K4"/>
    <mergeCell ref="B24:J24"/>
  </mergeCells>
  <pageMargins left="0.75" right="0.75" top="1" bottom="1" header="0.5" footer="0.5"/>
  <pageSetup paperSize="9" scale="65" orientation="landscape" r:id="rId1"/>
  <customProperties>
    <customPr name="_pios_id" r:id="rId2"/>
    <customPr name="EpmWorksheetKeyString_GUID" r:id="rId3"/>
  </customPropertie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B1:O187"/>
  <sheetViews>
    <sheetView showGridLines="0" showRuler="0" view="pageBreakPreview" zoomScale="60" zoomScaleNormal="90" workbookViewId="0">
      <selection activeCell="C3" sqref="C3"/>
    </sheetView>
  </sheetViews>
  <sheetFormatPr baseColWidth="10" defaultColWidth="13.453125" defaultRowHeight="12.5"/>
  <cols>
    <col min="1" max="1" width="1.90625" customWidth="1"/>
    <col min="2" max="2" width="62" customWidth="1"/>
    <col min="3" max="3" width="9.90625" customWidth="1"/>
    <col min="4" max="6" width="9.90625" style="600" hidden="1" customWidth="1"/>
    <col min="7" max="7" width="1.453125" customWidth="1"/>
    <col min="8" max="11" width="9.90625" customWidth="1"/>
    <col min="12" max="12" width="1.453125" customWidth="1"/>
    <col min="13" max="13" width="9.90625" customWidth="1"/>
    <col min="14" max="14" width="1.453125" customWidth="1"/>
  </cols>
  <sheetData>
    <row r="1" spans="2:13" ht="15.75" customHeight="1">
      <c r="B1" s="2" t="s">
        <v>0</v>
      </c>
      <c r="C1" s="508"/>
      <c r="D1" s="605"/>
      <c r="E1" s="605"/>
      <c r="F1" s="605"/>
      <c r="G1" s="508"/>
      <c r="H1" s="508"/>
      <c r="I1" s="508"/>
      <c r="J1" s="508"/>
      <c r="K1" s="508"/>
      <c r="L1" s="508"/>
      <c r="M1" s="508"/>
    </row>
    <row r="2" spans="2:13" ht="15.75" customHeight="1">
      <c r="B2" s="2" t="s">
        <v>264</v>
      </c>
      <c r="C2" s="750"/>
      <c r="D2" s="750"/>
      <c r="E2" s="750"/>
      <c r="F2" s="750"/>
      <c r="G2" s="750"/>
      <c r="H2" s="750"/>
      <c r="I2" s="750"/>
      <c r="J2" s="750"/>
      <c r="K2" s="750"/>
      <c r="L2" s="508"/>
      <c r="M2" s="508"/>
    </row>
    <row r="3" spans="2:13" ht="15.75" customHeight="1">
      <c r="B3" s="4" t="s">
        <v>18</v>
      </c>
    </row>
    <row r="4" spans="2:13" ht="15.75" customHeight="1"/>
    <row r="5" spans="2:13" ht="15.75" customHeight="1"/>
    <row r="6" spans="2:13" ht="15.75" customHeight="1">
      <c r="C6" s="722">
        <v>2019</v>
      </c>
      <c r="D6" s="722"/>
      <c r="E6" s="722"/>
      <c r="F6" s="722"/>
      <c r="H6" s="722">
        <v>2020</v>
      </c>
      <c r="I6" s="682"/>
      <c r="J6" s="682"/>
      <c r="K6" s="682"/>
      <c r="M6" s="35" t="s">
        <v>265</v>
      </c>
    </row>
    <row r="7" spans="2:13" ht="6" customHeight="1">
      <c r="B7" s="751" t="s">
        <v>193</v>
      </c>
    </row>
    <row r="8" spans="2:13" ht="15.75" customHeight="1">
      <c r="B8" s="682"/>
      <c r="C8" s="23" t="s">
        <v>19</v>
      </c>
      <c r="D8" s="22" t="s">
        <v>98</v>
      </c>
      <c r="E8" s="22" t="s">
        <v>99</v>
      </c>
      <c r="F8" s="174" t="s">
        <v>23</v>
      </c>
      <c r="H8" s="23" t="s">
        <v>19</v>
      </c>
      <c r="I8" s="22" t="s">
        <v>98</v>
      </c>
      <c r="J8" s="22" t="s">
        <v>99</v>
      </c>
      <c r="K8" s="174" t="s">
        <v>23</v>
      </c>
      <c r="M8" s="23" t="s">
        <v>19</v>
      </c>
    </row>
    <row r="9" spans="2:13" ht="6" customHeight="1">
      <c r="B9" s="682"/>
      <c r="C9" s="362"/>
      <c r="D9" s="605"/>
      <c r="E9" s="605"/>
      <c r="F9" s="605"/>
      <c r="H9" s="362"/>
      <c r="K9" s="605"/>
    </row>
    <row r="10" spans="2:13" ht="14.25" customHeight="1">
      <c r="B10" s="20"/>
      <c r="C10" s="365"/>
      <c r="D10" s="175"/>
      <c r="E10" s="175"/>
      <c r="F10" s="175"/>
      <c r="G10" s="20"/>
      <c r="H10" s="365"/>
      <c r="I10" s="20"/>
      <c r="J10" s="20"/>
      <c r="K10" s="175"/>
      <c r="L10" s="20"/>
      <c r="M10" s="20"/>
    </row>
    <row r="11" spans="2:13" ht="22.75" customHeight="1">
      <c r="B11" s="34" t="s">
        <v>266</v>
      </c>
      <c r="C11" s="30"/>
      <c r="D11" s="622"/>
      <c r="E11" s="622"/>
      <c r="F11" s="622"/>
      <c r="H11" s="30"/>
      <c r="K11" s="622"/>
      <c r="M11" s="30"/>
    </row>
    <row r="12" spans="2:13" ht="15.75" customHeight="1">
      <c r="B12" s="24" t="s">
        <v>267</v>
      </c>
      <c r="C12" s="52">
        <v>3126.1550000000002</v>
      </c>
      <c r="D12" s="623"/>
      <c r="E12" s="623"/>
      <c r="F12" s="623"/>
      <c r="H12" s="52"/>
      <c r="I12" s="51"/>
      <c r="J12" s="51"/>
      <c r="K12" s="623"/>
      <c r="M12" s="53"/>
    </row>
    <row r="13" spans="2:13" ht="15.75" customHeight="1">
      <c r="B13" s="36" t="s">
        <v>268</v>
      </c>
      <c r="C13" s="55">
        <v>3126.1550000000002</v>
      </c>
      <c r="D13" s="624"/>
      <c r="E13" s="624"/>
      <c r="F13" s="624"/>
      <c r="G13" s="21"/>
      <c r="H13" s="55"/>
      <c r="I13" s="54"/>
      <c r="J13" s="54"/>
      <c r="K13" s="624"/>
      <c r="L13" s="21"/>
      <c r="M13" s="56"/>
    </row>
    <row r="14" spans="2:13" ht="15.75" customHeight="1">
      <c r="B14" s="20"/>
      <c r="C14" s="365"/>
      <c r="D14" s="175"/>
      <c r="E14" s="175"/>
      <c r="F14" s="175"/>
      <c r="G14" s="20"/>
      <c r="H14" s="365"/>
      <c r="I14" s="20"/>
      <c r="J14" s="20"/>
      <c r="K14" s="175"/>
      <c r="L14" s="20"/>
      <c r="M14" s="20"/>
    </row>
    <row r="15" spans="2:13" ht="15.75" customHeight="1">
      <c r="B15" s="34" t="s">
        <v>53</v>
      </c>
      <c r="C15" s="30"/>
      <c r="D15" s="622"/>
      <c r="E15" s="622"/>
      <c r="F15" s="622"/>
      <c r="H15" s="30"/>
      <c r="K15" s="622"/>
      <c r="M15" s="30"/>
    </row>
    <row r="16" spans="2:13" ht="15.75" customHeight="1">
      <c r="B16" s="42" t="s">
        <v>267</v>
      </c>
      <c r="C16" s="58">
        <v>1778.75192113</v>
      </c>
      <c r="D16" s="625"/>
      <c r="E16" s="625"/>
      <c r="F16" s="625"/>
      <c r="H16" s="58"/>
      <c r="I16" s="57"/>
      <c r="J16" s="57"/>
      <c r="K16" s="631"/>
      <c r="M16" s="59"/>
    </row>
    <row r="17" spans="2:13" ht="15.75" customHeight="1">
      <c r="B17" s="36" t="s">
        <v>269</v>
      </c>
      <c r="C17" s="55">
        <v>1778.75192113</v>
      </c>
      <c r="D17" s="624"/>
      <c r="E17" s="624"/>
      <c r="F17" s="624"/>
      <c r="G17" s="21"/>
      <c r="H17" s="55"/>
      <c r="I17" s="54"/>
      <c r="J17" s="54"/>
      <c r="K17" s="624"/>
      <c r="L17" s="21"/>
      <c r="M17" s="56"/>
    </row>
    <row r="18" spans="2:13" ht="15.75" customHeight="1">
      <c r="B18" s="20"/>
      <c r="C18" s="365"/>
      <c r="D18" s="175"/>
      <c r="E18" s="175"/>
      <c r="F18" s="175"/>
      <c r="G18" s="20"/>
      <c r="H18" s="365"/>
      <c r="I18" s="20"/>
      <c r="J18" s="20"/>
      <c r="K18" s="175"/>
      <c r="L18" s="20"/>
      <c r="M18" s="20"/>
    </row>
    <row r="19" spans="2:13" ht="15.75" customHeight="1">
      <c r="B19" s="34" t="s">
        <v>54</v>
      </c>
      <c r="C19" s="30"/>
      <c r="D19" s="622"/>
      <c r="E19" s="622"/>
      <c r="F19" s="622"/>
      <c r="H19" s="30"/>
      <c r="K19" s="622"/>
      <c r="M19" s="30"/>
    </row>
    <row r="20" spans="2:13" ht="15.75" customHeight="1">
      <c r="B20" s="24" t="s">
        <v>267</v>
      </c>
      <c r="C20" s="52">
        <v>1690.5181494991</v>
      </c>
      <c r="D20" s="623"/>
      <c r="E20" s="623"/>
      <c r="F20" s="623"/>
      <c r="H20" s="52"/>
      <c r="I20" s="51"/>
      <c r="J20" s="51"/>
      <c r="K20" s="623"/>
      <c r="M20" s="53"/>
    </row>
    <row r="21" spans="2:13" ht="15.75" customHeight="1">
      <c r="B21" s="36" t="s">
        <v>270</v>
      </c>
      <c r="C21" s="55">
        <v>1690.5181494991</v>
      </c>
      <c r="D21" s="624"/>
      <c r="E21" s="624"/>
      <c r="F21" s="624"/>
      <c r="G21" s="21"/>
      <c r="H21" s="55"/>
      <c r="I21" s="54"/>
      <c r="J21" s="54"/>
      <c r="K21" s="624"/>
      <c r="L21" s="21"/>
      <c r="M21" s="56"/>
    </row>
    <row r="22" spans="2:13" ht="15.75" customHeight="1">
      <c r="B22" s="20"/>
      <c r="C22" s="365"/>
      <c r="D22" s="175"/>
      <c r="E22" s="175"/>
      <c r="F22" s="175"/>
      <c r="G22" s="20"/>
      <c r="H22" s="365"/>
      <c r="I22" s="20"/>
      <c r="J22" s="20"/>
      <c r="K22" s="175"/>
      <c r="L22" s="20"/>
      <c r="M22" s="20"/>
    </row>
    <row r="23" spans="2:13" ht="15.75" customHeight="1">
      <c r="B23" s="34" t="s">
        <v>271</v>
      </c>
      <c r="C23" s="30"/>
      <c r="D23" s="622"/>
      <c r="E23" s="622"/>
      <c r="F23" s="622"/>
      <c r="H23" s="30"/>
      <c r="K23" s="622"/>
      <c r="M23" s="30"/>
    </row>
    <row r="24" spans="2:13" ht="15.75" customHeight="1">
      <c r="B24" s="24" t="s">
        <v>267</v>
      </c>
      <c r="C24" s="52">
        <v>2563.1276149931</v>
      </c>
      <c r="D24" s="623"/>
      <c r="E24" s="623"/>
      <c r="F24" s="623"/>
      <c r="H24" s="52"/>
      <c r="I24" s="51"/>
      <c r="J24" s="51"/>
      <c r="K24" s="623"/>
      <c r="M24" s="53"/>
    </row>
    <row r="25" spans="2:13" ht="15.75" customHeight="1">
      <c r="B25" s="36" t="s">
        <v>272</v>
      </c>
      <c r="C25" s="55">
        <v>2563.1276149931</v>
      </c>
      <c r="D25" s="624"/>
      <c r="E25" s="624"/>
      <c r="F25" s="624"/>
      <c r="G25" s="21"/>
      <c r="H25" s="55"/>
      <c r="I25" s="54"/>
      <c r="J25" s="54"/>
      <c r="K25" s="624"/>
      <c r="L25" s="21"/>
      <c r="M25" s="56"/>
    </row>
    <row r="26" spans="2:13" ht="15.75" customHeight="1">
      <c r="B26" s="20"/>
      <c r="C26" s="365"/>
      <c r="D26" s="175"/>
      <c r="E26" s="175"/>
      <c r="F26" s="175"/>
      <c r="G26" s="20"/>
      <c r="H26" s="365"/>
      <c r="I26" s="20"/>
      <c r="J26" s="20"/>
      <c r="K26" s="175"/>
      <c r="L26" s="20"/>
      <c r="M26" s="20"/>
    </row>
    <row r="27" spans="2:13" ht="15.75" customHeight="1">
      <c r="B27" s="34" t="s">
        <v>314</v>
      </c>
      <c r="C27" s="30"/>
      <c r="D27" s="622"/>
      <c r="E27" s="622"/>
      <c r="F27" s="622"/>
      <c r="H27" s="30"/>
      <c r="K27" s="622"/>
      <c r="M27" s="30"/>
    </row>
    <row r="28" spans="2:13" ht="15.75" customHeight="1">
      <c r="B28" s="24" t="s">
        <v>267</v>
      </c>
      <c r="C28" s="52">
        <v>2406.6551034756999</v>
      </c>
      <c r="D28" s="623"/>
      <c r="E28" s="623"/>
      <c r="F28" s="623"/>
      <c r="H28" s="52"/>
      <c r="I28" s="51"/>
      <c r="J28" s="51"/>
      <c r="K28" s="623"/>
      <c r="M28" s="53"/>
    </row>
    <row r="29" spans="2:13" ht="15.75" customHeight="1">
      <c r="B29" s="36" t="s">
        <v>390</v>
      </c>
      <c r="C29" s="55">
        <v>2406.6551034757003</v>
      </c>
      <c r="D29" s="624"/>
      <c r="E29" s="624"/>
      <c r="F29" s="624"/>
      <c r="G29" s="21"/>
      <c r="H29" s="55"/>
      <c r="I29" s="54"/>
      <c r="J29" s="54"/>
      <c r="K29" s="624"/>
      <c r="L29" s="21"/>
      <c r="M29" s="56"/>
    </row>
    <row r="30" spans="2:13" ht="15.75" customHeight="1">
      <c r="B30" s="20"/>
      <c r="C30" s="365"/>
      <c r="D30" s="175"/>
      <c r="E30" s="175"/>
      <c r="F30" s="175"/>
      <c r="G30" s="20"/>
      <c r="H30" s="365"/>
      <c r="I30" s="20"/>
      <c r="J30" s="20"/>
      <c r="K30" s="175"/>
      <c r="L30" s="20"/>
      <c r="M30" s="20"/>
    </row>
    <row r="31" spans="2:13" ht="15.75" customHeight="1">
      <c r="B31" s="34" t="s">
        <v>323</v>
      </c>
      <c r="C31" s="30"/>
      <c r="D31" s="622"/>
      <c r="E31" s="622"/>
      <c r="F31" s="622"/>
      <c r="H31" s="30"/>
      <c r="K31" s="622"/>
      <c r="M31" s="30"/>
    </row>
    <row r="32" spans="2:13" ht="15.75" customHeight="1">
      <c r="B32" s="24" t="s">
        <v>267</v>
      </c>
      <c r="C32" s="52">
        <v>219.184762127</v>
      </c>
      <c r="D32" s="623"/>
      <c r="E32" s="623"/>
      <c r="F32" s="623"/>
      <c r="H32" s="52"/>
      <c r="I32" s="51"/>
      <c r="J32" s="51"/>
      <c r="K32" s="623"/>
      <c r="M32" s="53"/>
    </row>
    <row r="33" spans="2:15" ht="15.75" customHeight="1">
      <c r="B33" s="36" t="s">
        <v>391</v>
      </c>
      <c r="C33" s="55">
        <v>219.184762127</v>
      </c>
      <c r="D33" s="624"/>
      <c r="E33" s="624"/>
      <c r="F33" s="624"/>
      <c r="G33" s="21"/>
      <c r="H33" s="55"/>
      <c r="I33" s="54"/>
      <c r="J33" s="54"/>
      <c r="K33" s="624"/>
      <c r="L33" s="21"/>
      <c r="M33" s="56"/>
    </row>
    <row r="34" spans="2:15" ht="15.75" customHeight="1">
      <c r="B34" s="20"/>
      <c r="C34" s="365"/>
      <c r="D34" s="175"/>
      <c r="E34" s="175"/>
      <c r="F34" s="175"/>
      <c r="G34" s="20"/>
      <c r="H34" s="365"/>
      <c r="I34" s="20"/>
      <c r="J34" s="20"/>
      <c r="K34" s="175"/>
      <c r="L34" s="20"/>
      <c r="M34" s="20"/>
    </row>
    <row r="35" spans="2:15" ht="15.75" customHeight="1">
      <c r="B35" s="34" t="s">
        <v>0</v>
      </c>
      <c r="C35" s="30"/>
      <c r="D35" s="622"/>
      <c r="E35" s="622"/>
      <c r="F35" s="622"/>
      <c r="H35" s="30"/>
      <c r="K35" s="622"/>
      <c r="M35" s="30"/>
    </row>
    <row r="36" spans="2:15" ht="15.75" customHeight="1">
      <c r="B36" s="24" t="s">
        <v>267</v>
      </c>
      <c r="C36" s="52">
        <v>11979.255055109599</v>
      </c>
      <c r="D36" s="623"/>
      <c r="E36" s="623"/>
      <c r="F36" s="623"/>
      <c r="H36" s="52"/>
      <c r="I36" s="51"/>
      <c r="J36" s="51"/>
      <c r="K36" s="623"/>
      <c r="M36" s="53"/>
    </row>
    <row r="37" spans="2:15" ht="15.75" customHeight="1">
      <c r="B37" s="2" t="s">
        <v>195</v>
      </c>
      <c r="C37" s="61">
        <v>-172.90013213200001</v>
      </c>
      <c r="D37" s="626"/>
      <c r="E37" s="626"/>
      <c r="F37" s="626"/>
      <c r="H37" s="61"/>
      <c r="I37" s="60"/>
      <c r="J37" s="60"/>
      <c r="K37" s="626"/>
      <c r="M37" s="23"/>
    </row>
    <row r="38" spans="2:15" ht="15.75" customHeight="1">
      <c r="B38" s="36" t="s">
        <v>273</v>
      </c>
      <c r="C38" s="55">
        <v>11806.3549229776</v>
      </c>
      <c r="D38" s="624"/>
      <c r="E38" s="624"/>
      <c r="F38" s="624"/>
      <c r="G38" s="21"/>
      <c r="H38" s="55"/>
      <c r="I38" s="54"/>
      <c r="J38" s="54"/>
      <c r="K38" s="624"/>
      <c r="L38" s="21"/>
      <c r="M38" s="56"/>
    </row>
    <row r="39" spans="2:15" ht="10.9" customHeight="1">
      <c r="B39" s="20"/>
      <c r="C39" s="20"/>
      <c r="D39" s="604"/>
      <c r="E39" s="604"/>
      <c r="F39" s="604"/>
      <c r="G39" s="20"/>
      <c r="H39" s="20"/>
      <c r="I39" s="20"/>
      <c r="J39" s="20"/>
      <c r="K39" s="20"/>
      <c r="L39" s="20"/>
      <c r="M39" s="20"/>
    </row>
    <row r="40" spans="2:15" ht="10.9" customHeight="1"/>
    <row r="41" spans="2:15" ht="15.75" customHeight="1"/>
    <row r="42" spans="2:15" ht="15.75" customHeight="1">
      <c r="C42" s="722">
        <v>2019</v>
      </c>
      <c r="D42" s="722"/>
      <c r="E42" s="722"/>
      <c r="F42" s="722"/>
      <c r="G42" s="362"/>
      <c r="H42" s="722">
        <v>2020</v>
      </c>
      <c r="I42" s="682"/>
      <c r="J42" s="682"/>
      <c r="K42" s="682"/>
      <c r="L42" s="362"/>
      <c r="M42" s="35" t="s">
        <v>265</v>
      </c>
    </row>
    <row r="43" spans="2:15" ht="6" customHeight="1">
      <c r="B43" s="751" t="s">
        <v>118</v>
      </c>
      <c r="C43" s="362"/>
      <c r="G43" s="362"/>
      <c r="H43" s="362"/>
      <c r="I43" s="362"/>
      <c r="J43" s="362"/>
      <c r="K43" s="362"/>
      <c r="L43" s="362"/>
      <c r="M43" s="362"/>
    </row>
    <row r="44" spans="2:15" ht="15.75" customHeight="1">
      <c r="B44" s="682"/>
      <c r="C44" s="23" t="s">
        <v>19</v>
      </c>
      <c r="D44" s="22" t="s">
        <v>98</v>
      </c>
      <c r="E44" s="22" t="s">
        <v>99</v>
      </c>
      <c r="F44" s="174" t="s">
        <v>23</v>
      </c>
      <c r="G44" s="362"/>
      <c r="H44" s="23" t="s">
        <v>19</v>
      </c>
      <c r="I44" s="22" t="s">
        <v>98</v>
      </c>
      <c r="J44" s="22" t="s">
        <v>99</v>
      </c>
      <c r="K44" s="174" t="s">
        <v>23</v>
      </c>
      <c r="L44" s="362"/>
      <c r="M44" s="23" t="s">
        <v>19</v>
      </c>
    </row>
    <row r="45" spans="2:15" ht="6" customHeight="1">
      <c r="B45" s="682"/>
      <c r="C45" s="362"/>
      <c r="D45" s="605"/>
      <c r="E45" s="605"/>
      <c r="F45" s="605"/>
      <c r="H45" s="362"/>
      <c r="K45" s="605"/>
    </row>
    <row r="46" spans="2:15" ht="9.25" customHeight="1">
      <c r="B46" s="20"/>
      <c r="C46" s="365"/>
      <c r="D46" s="175"/>
      <c r="E46" s="175"/>
      <c r="F46" s="175"/>
      <c r="G46" s="20"/>
      <c r="H46" s="365"/>
      <c r="I46" s="20"/>
      <c r="J46" s="20"/>
      <c r="K46" s="175"/>
      <c r="L46" s="20"/>
      <c r="M46" s="20"/>
    </row>
    <row r="47" spans="2:15" ht="15.75" customHeight="1">
      <c r="B47" s="34" t="s">
        <v>266</v>
      </c>
      <c r="C47" s="30"/>
      <c r="D47" s="622"/>
      <c r="E47" s="622"/>
      <c r="F47" s="622"/>
      <c r="H47" s="30"/>
      <c r="K47" s="622"/>
      <c r="M47" s="30"/>
    </row>
    <row r="48" spans="2:15" ht="15.75" customHeight="1">
      <c r="B48" s="24" t="s">
        <v>267</v>
      </c>
      <c r="C48" s="62">
        <v>1355.4069999999999</v>
      </c>
      <c r="D48" s="627"/>
      <c r="E48" s="627"/>
      <c r="F48" s="627"/>
      <c r="H48" s="62"/>
      <c r="I48" s="51"/>
      <c r="J48" s="51"/>
      <c r="K48" s="627"/>
      <c r="M48" s="53"/>
      <c r="O48" s="535"/>
    </row>
    <row r="49" spans="2:15" s="535" customFormat="1" ht="15.75" customHeight="1">
      <c r="B49" s="172" t="s">
        <v>197</v>
      </c>
      <c r="C49" s="63">
        <v>22.8</v>
      </c>
      <c r="D49" s="628"/>
      <c r="E49" s="628"/>
      <c r="F49" s="628"/>
      <c r="H49" s="62"/>
      <c r="I49" s="51"/>
      <c r="J49" s="51"/>
      <c r="K49" s="627"/>
      <c r="M49" s="53"/>
    </row>
    <row r="50" spans="2:15" s="535" customFormat="1" ht="15.75" customHeight="1">
      <c r="B50" s="172" t="s">
        <v>436</v>
      </c>
      <c r="C50" s="61">
        <v>-103.01600000000001</v>
      </c>
      <c r="D50" s="626"/>
      <c r="E50" s="626"/>
      <c r="F50" s="626"/>
      <c r="H50" s="62"/>
      <c r="I50" s="51"/>
      <c r="J50" s="51"/>
      <c r="K50" s="627"/>
      <c r="M50" s="53"/>
      <c r="O50"/>
    </row>
    <row r="51" spans="2:15" ht="15.75" customHeight="1">
      <c r="B51" s="36" t="s">
        <v>268</v>
      </c>
      <c r="C51" s="64">
        <v>1275.191</v>
      </c>
      <c r="D51" s="629"/>
      <c r="E51" s="629"/>
      <c r="F51" s="629"/>
      <c r="G51" s="21"/>
      <c r="H51" s="64"/>
      <c r="I51" s="54"/>
      <c r="J51" s="54"/>
      <c r="K51" s="629"/>
      <c r="L51" s="21"/>
      <c r="M51" s="56"/>
    </row>
    <row r="52" spans="2:15" ht="15.75" customHeight="1">
      <c r="B52" s="20"/>
      <c r="C52" s="365"/>
      <c r="D52" s="175"/>
      <c r="E52" s="175"/>
      <c r="F52" s="175"/>
      <c r="G52" s="20"/>
      <c r="H52" s="365"/>
      <c r="I52" s="20"/>
      <c r="J52" s="20"/>
      <c r="K52" s="175"/>
      <c r="L52" s="20"/>
      <c r="M52" s="20"/>
    </row>
    <row r="53" spans="2:15" ht="15.75" customHeight="1">
      <c r="B53" s="34" t="s">
        <v>53</v>
      </c>
      <c r="C53" s="30"/>
      <c r="D53" s="622"/>
      <c r="E53" s="622"/>
      <c r="F53" s="622"/>
      <c r="H53" s="30"/>
      <c r="K53" s="622"/>
      <c r="M53" s="30"/>
    </row>
    <row r="54" spans="2:15" ht="15.75" customHeight="1">
      <c r="B54" s="24" t="s">
        <v>267</v>
      </c>
      <c r="C54" s="62">
        <v>522.15895559440003</v>
      </c>
      <c r="D54" s="627"/>
      <c r="E54" s="627"/>
      <c r="F54" s="627"/>
      <c r="H54" s="62"/>
      <c r="I54" s="51"/>
      <c r="J54" s="51"/>
      <c r="K54" s="627"/>
      <c r="M54" s="53"/>
    </row>
    <row r="55" spans="2:15" ht="15.75" customHeight="1">
      <c r="B55" s="2" t="s">
        <v>197</v>
      </c>
      <c r="C55" s="63">
        <v>10.06</v>
      </c>
      <c r="D55" s="628"/>
      <c r="E55" s="628"/>
      <c r="F55" s="628"/>
      <c r="H55" s="63"/>
      <c r="I55" s="60"/>
      <c r="J55" s="60"/>
      <c r="K55" s="628"/>
      <c r="M55" s="23"/>
    </row>
    <row r="56" spans="2:15" ht="15.75" customHeight="1">
      <c r="B56" s="36" t="s">
        <v>269</v>
      </c>
      <c r="C56" s="55">
        <v>532.21895559439997</v>
      </c>
      <c r="D56" s="624"/>
      <c r="E56" s="624"/>
      <c r="F56" s="624"/>
      <c r="G56" s="21"/>
      <c r="H56" s="55"/>
      <c r="I56" s="54"/>
      <c r="J56" s="54"/>
      <c r="K56" s="624"/>
      <c r="L56" s="21"/>
      <c r="M56" s="56"/>
    </row>
    <row r="57" spans="2:15" ht="15.75" customHeight="1">
      <c r="B57" s="20"/>
      <c r="C57" s="365"/>
      <c r="D57" s="175"/>
      <c r="E57" s="175"/>
      <c r="F57" s="175"/>
      <c r="G57" s="20"/>
      <c r="H57" s="365"/>
      <c r="I57" s="20"/>
      <c r="J57" s="20"/>
      <c r="K57" s="175"/>
      <c r="L57" s="20"/>
      <c r="M57" s="20"/>
    </row>
    <row r="58" spans="2:15" ht="15.75" customHeight="1">
      <c r="B58" s="34" t="s">
        <v>54</v>
      </c>
      <c r="C58" s="30"/>
      <c r="D58" s="622"/>
      <c r="E58" s="622"/>
      <c r="F58" s="622"/>
      <c r="H58" s="30"/>
      <c r="K58" s="622"/>
      <c r="M58" s="30"/>
    </row>
    <row r="59" spans="2:15" ht="15.75" customHeight="1">
      <c r="B59" s="24" t="s">
        <v>267</v>
      </c>
      <c r="C59" s="62">
        <v>503.71451288219998</v>
      </c>
      <c r="D59" s="627"/>
      <c r="E59" s="627"/>
      <c r="F59" s="627"/>
      <c r="H59" s="62"/>
      <c r="I59" s="51"/>
      <c r="J59" s="51"/>
      <c r="K59" s="627"/>
      <c r="M59" s="53"/>
    </row>
    <row r="60" spans="2:15" ht="15.75" customHeight="1">
      <c r="B60" s="36" t="s">
        <v>270</v>
      </c>
      <c r="C60" s="64">
        <v>503.71451288219998</v>
      </c>
      <c r="D60" s="629"/>
      <c r="E60" s="629"/>
      <c r="F60" s="629"/>
      <c r="G60" s="21"/>
      <c r="H60" s="64"/>
      <c r="I60" s="54"/>
      <c r="J60" s="54"/>
      <c r="K60" s="629"/>
      <c r="L60" s="21"/>
      <c r="M60" s="56"/>
    </row>
    <row r="61" spans="2:15" ht="15.75" customHeight="1">
      <c r="B61" s="20"/>
      <c r="C61" s="365"/>
      <c r="D61" s="175"/>
      <c r="E61" s="175"/>
      <c r="F61" s="175"/>
      <c r="G61" s="20"/>
      <c r="H61" s="365"/>
      <c r="I61" s="20"/>
      <c r="J61" s="20"/>
      <c r="K61" s="175"/>
      <c r="L61" s="20"/>
      <c r="M61" s="20"/>
    </row>
    <row r="62" spans="2:15" ht="15.75" customHeight="1">
      <c r="B62" s="34" t="s">
        <v>271</v>
      </c>
      <c r="C62" s="30"/>
      <c r="D62" s="622"/>
      <c r="E62" s="622"/>
      <c r="F62" s="622"/>
      <c r="H62" s="30"/>
      <c r="K62" s="622"/>
      <c r="M62" s="30"/>
    </row>
    <row r="63" spans="2:15" ht="15.75" customHeight="1">
      <c r="B63" s="24" t="s">
        <v>267</v>
      </c>
      <c r="C63" s="62">
        <v>1049.5707726449</v>
      </c>
      <c r="D63" s="627"/>
      <c r="E63" s="627"/>
      <c r="F63" s="627"/>
      <c r="H63" s="62"/>
      <c r="I63" s="51"/>
      <c r="J63" s="51"/>
      <c r="K63" s="627"/>
      <c r="M63" s="53"/>
    </row>
    <row r="64" spans="2:15" ht="15.75" customHeight="1">
      <c r="B64" s="36" t="s">
        <v>275</v>
      </c>
      <c r="C64" s="64">
        <v>1049.5707726449</v>
      </c>
      <c r="D64" s="629"/>
      <c r="E64" s="629"/>
      <c r="F64" s="629"/>
      <c r="G64" s="21"/>
      <c r="H64" s="64"/>
      <c r="I64" s="54"/>
      <c r="J64" s="54"/>
      <c r="K64" s="629"/>
      <c r="L64" s="21"/>
      <c r="M64" s="56"/>
    </row>
    <row r="65" spans="2:13" ht="15.75" customHeight="1">
      <c r="B65" s="20"/>
      <c r="C65" s="365"/>
      <c r="D65" s="175"/>
      <c r="E65" s="175"/>
      <c r="F65" s="175"/>
      <c r="G65" s="20"/>
      <c r="H65" s="365"/>
      <c r="I65" s="20"/>
      <c r="J65" s="20"/>
      <c r="K65" s="175"/>
      <c r="L65" s="20"/>
      <c r="M65" s="20"/>
    </row>
    <row r="66" spans="2:13" ht="15.75" customHeight="1">
      <c r="B66" s="34" t="s">
        <v>315</v>
      </c>
      <c r="C66" s="30"/>
      <c r="D66" s="622"/>
      <c r="E66" s="622"/>
      <c r="F66" s="622"/>
      <c r="H66" s="30"/>
      <c r="K66" s="622"/>
      <c r="M66" s="30"/>
    </row>
    <row r="67" spans="2:13" ht="15.75" customHeight="1">
      <c r="B67" s="24" t="s">
        <v>267</v>
      </c>
      <c r="C67" s="62">
        <v>636.72027729700005</v>
      </c>
      <c r="D67" s="627"/>
      <c r="E67" s="627"/>
      <c r="F67" s="627"/>
      <c r="H67" s="62"/>
      <c r="I67" s="51"/>
      <c r="J67" s="51"/>
      <c r="K67" s="627"/>
      <c r="M67" s="53"/>
    </row>
    <row r="68" spans="2:13" s="515" customFormat="1" ht="15.75" customHeight="1">
      <c r="B68" s="172" t="s">
        <v>416</v>
      </c>
      <c r="C68" s="63">
        <v>0.45879370961603017</v>
      </c>
      <c r="D68" s="628"/>
      <c r="E68" s="628"/>
      <c r="F68" s="628"/>
      <c r="H68" s="62"/>
      <c r="I68" s="51"/>
      <c r="J68" s="51"/>
      <c r="K68" s="627"/>
      <c r="M68" s="53"/>
    </row>
    <row r="69" spans="2:13" ht="15.75" customHeight="1">
      <c r="B69" s="36" t="s">
        <v>389</v>
      </c>
      <c r="C69" s="64">
        <v>637.179277297</v>
      </c>
      <c r="D69" s="629"/>
      <c r="E69" s="629"/>
      <c r="F69" s="629"/>
      <c r="G69" s="21"/>
      <c r="H69" s="64"/>
      <c r="I69" s="54"/>
      <c r="J69" s="54"/>
      <c r="K69" s="629"/>
      <c r="L69" s="21"/>
      <c r="M69" s="56"/>
    </row>
    <row r="70" spans="2:13" ht="15.75" customHeight="1">
      <c r="B70" s="20"/>
      <c r="C70" s="365"/>
      <c r="D70" s="175"/>
      <c r="E70" s="175"/>
      <c r="F70" s="175"/>
      <c r="G70" s="20"/>
      <c r="H70" s="365"/>
      <c r="I70" s="20"/>
      <c r="J70" s="20"/>
      <c r="K70" s="175"/>
      <c r="L70" s="20"/>
      <c r="M70" s="20"/>
    </row>
    <row r="71" spans="2:13" ht="15.75" customHeight="1">
      <c r="B71" s="34" t="s">
        <v>323</v>
      </c>
      <c r="C71" s="30"/>
      <c r="D71" s="622"/>
      <c r="E71" s="622"/>
      <c r="F71" s="622"/>
      <c r="H71" s="30"/>
      <c r="K71" s="622"/>
      <c r="M71" s="30"/>
    </row>
    <row r="72" spans="2:13" ht="15.75" customHeight="1">
      <c r="B72" s="24" t="s">
        <v>267</v>
      </c>
      <c r="C72" s="62">
        <v>128.98024950249999</v>
      </c>
      <c r="D72" s="627"/>
      <c r="E72" s="627"/>
      <c r="F72" s="627"/>
      <c r="H72" s="62"/>
      <c r="I72" s="51"/>
      <c r="J72" s="51"/>
      <c r="K72" s="627"/>
      <c r="M72" s="53"/>
    </row>
    <row r="73" spans="2:13" ht="15.75" customHeight="1">
      <c r="B73" s="36" t="s">
        <v>401</v>
      </c>
      <c r="C73" s="64">
        <v>128.98024950249999</v>
      </c>
      <c r="D73" s="629"/>
      <c r="E73" s="629"/>
      <c r="F73" s="629"/>
      <c r="G73" s="21"/>
      <c r="H73" s="64"/>
      <c r="I73" s="54"/>
      <c r="J73" s="54"/>
      <c r="K73" s="629"/>
      <c r="L73" s="21"/>
      <c r="M73" s="56"/>
    </row>
    <row r="74" spans="2:13" ht="15.75" customHeight="1">
      <c r="B74" s="20"/>
      <c r="C74" s="365"/>
      <c r="D74" s="175"/>
      <c r="E74" s="175"/>
      <c r="F74" s="175"/>
      <c r="G74" s="20"/>
      <c r="H74" s="365"/>
      <c r="I74" s="20"/>
      <c r="J74" s="20"/>
      <c r="K74" s="175"/>
      <c r="L74" s="20"/>
      <c r="M74" s="20"/>
    </row>
    <row r="75" spans="2:13" ht="15.75" customHeight="1">
      <c r="B75" s="34" t="s">
        <v>0</v>
      </c>
      <c r="C75" s="30"/>
      <c r="D75" s="622"/>
      <c r="E75" s="622"/>
      <c r="F75" s="622"/>
      <c r="H75" s="30"/>
      <c r="K75" s="622"/>
      <c r="M75" s="30"/>
    </row>
    <row r="76" spans="2:13" ht="15.75" customHeight="1">
      <c r="B76" s="24" t="s">
        <v>267</v>
      </c>
      <c r="C76" s="62">
        <v>4263.9687060377</v>
      </c>
      <c r="D76" s="627"/>
      <c r="E76" s="627"/>
      <c r="F76" s="627"/>
      <c r="H76" s="62"/>
      <c r="I76" s="51"/>
      <c r="J76" s="51"/>
      <c r="K76" s="627"/>
      <c r="M76" s="53"/>
    </row>
    <row r="77" spans="2:13" ht="15.75" customHeight="1">
      <c r="B77" s="2" t="s">
        <v>197</v>
      </c>
      <c r="C77" s="63">
        <v>34.302045921767004</v>
      </c>
      <c r="D77" s="628"/>
      <c r="E77" s="628"/>
      <c r="F77" s="628"/>
      <c r="H77" s="63"/>
      <c r="I77" s="60"/>
      <c r="J77" s="60"/>
      <c r="K77" s="628"/>
      <c r="M77" s="23"/>
    </row>
    <row r="78" spans="2:13" ht="15.75" customHeight="1">
      <c r="B78" s="2" t="s">
        <v>195</v>
      </c>
      <c r="C78" s="61">
        <v>-85.505944709299996</v>
      </c>
      <c r="D78" s="626"/>
      <c r="E78" s="626"/>
      <c r="F78" s="626"/>
      <c r="H78" s="61"/>
      <c r="I78" s="60"/>
      <c r="J78" s="60"/>
      <c r="K78" s="626"/>
      <c r="M78" s="23"/>
    </row>
    <row r="79" spans="2:13" ht="15.75" customHeight="1">
      <c r="B79" s="2" t="s">
        <v>436</v>
      </c>
      <c r="C79" s="61">
        <v>-189.20276575996712</v>
      </c>
      <c r="D79" s="626"/>
      <c r="E79" s="626"/>
      <c r="F79" s="626"/>
      <c r="H79" s="61"/>
      <c r="I79" s="60"/>
      <c r="J79" s="60"/>
      <c r="K79" s="626"/>
      <c r="M79" s="23"/>
    </row>
    <row r="80" spans="2:13" ht="15.75" customHeight="1">
      <c r="B80" s="36" t="s">
        <v>273</v>
      </c>
      <c r="C80" s="64">
        <v>4023.5620414902</v>
      </c>
      <c r="D80" s="629"/>
      <c r="E80" s="629"/>
      <c r="F80" s="629"/>
      <c r="G80" s="21"/>
      <c r="H80" s="64"/>
      <c r="I80" s="54"/>
      <c r="J80" s="54"/>
      <c r="K80" s="629"/>
      <c r="L80" s="21"/>
      <c r="M80" s="56"/>
    </row>
    <row r="81" spans="2:13" ht="15.75" customHeight="1">
      <c r="B81" s="20"/>
      <c r="C81" s="20"/>
      <c r="D81" s="604"/>
      <c r="E81" s="604"/>
      <c r="F81" s="604"/>
      <c r="G81" s="20"/>
      <c r="H81" s="20"/>
      <c r="I81" s="20"/>
      <c r="J81" s="20"/>
      <c r="K81" s="20"/>
      <c r="L81" s="20"/>
      <c r="M81" s="20"/>
    </row>
    <row r="82" spans="2:13" ht="15.75" customHeight="1"/>
    <row r="83" spans="2:13" ht="15.75" customHeight="1">
      <c r="B83" s="50" t="s">
        <v>276</v>
      </c>
      <c r="C83" s="722">
        <v>2019</v>
      </c>
      <c r="D83" s="722"/>
      <c r="E83" s="722"/>
      <c r="F83" s="722"/>
      <c r="G83" s="362"/>
      <c r="H83" s="722">
        <v>2020</v>
      </c>
      <c r="I83" s="682"/>
      <c r="J83" s="682"/>
      <c r="K83" s="682"/>
      <c r="L83" s="362"/>
      <c r="M83" s="35" t="s">
        <v>265</v>
      </c>
    </row>
    <row r="84" spans="2:13" ht="6" customHeight="1">
      <c r="C84" s="362"/>
      <c r="G84" s="362"/>
      <c r="H84" s="362"/>
      <c r="I84" s="362"/>
      <c r="J84" s="362"/>
      <c r="K84" s="362"/>
      <c r="L84" s="362"/>
      <c r="M84" s="362"/>
    </row>
    <row r="85" spans="2:13" ht="15.75" customHeight="1">
      <c r="C85" s="23" t="s">
        <v>19</v>
      </c>
      <c r="D85" s="22" t="s">
        <v>98</v>
      </c>
      <c r="E85" s="22" t="s">
        <v>99</v>
      </c>
      <c r="F85" s="174" t="s">
        <v>23</v>
      </c>
      <c r="G85" s="362"/>
      <c r="H85" s="23" t="s">
        <v>19</v>
      </c>
      <c r="I85" s="22" t="s">
        <v>98</v>
      </c>
      <c r="J85" s="22" t="s">
        <v>99</v>
      </c>
      <c r="K85" s="174" t="s">
        <v>23</v>
      </c>
      <c r="L85" s="362"/>
      <c r="M85" s="23" t="s">
        <v>19</v>
      </c>
    </row>
    <row r="86" spans="2:13" ht="6" customHeight="1">
      <c r="C86" s="362"/>
      <c r="D86" s="605"/>
      <c r="E86" s="605"/>
      <c r="F86" s="605"/>
      <c r="H86" s="362"/>
      <c r="K86" s="605"/>
    </row>
    <row r="87" spans="2:13" s="130" customFormat="1" ht="6" customHeight="1">
      <c r="B87" s="125"/>
      <c r="C87" s="125"/>
      <c r="D87" s="606"/>
      <c r="E87" s="606"/>
      <c r="F87" s="606"/>
      <c r="G87" s="125"/>
      <c r="H87" s="125"/>
      <c r="I87" s="125"/>
      <c r="J87" s="125"/>
      <c r="K87" s="606"/>
      <c r="L87" s="125"/>
      <c r="M87" s="125"/>
    </row>
    <row r="88" spans="2:13" ht="15.75" customHeight="1">
      <c r="B88" s="34" t="s">
        <v>0</v>
      </c>
      <c r="C88" s="30"/>
      <c r="D88" s="622"/>
      <c r="E88" s="622"/>
      <c r="F88" s="622"/>
      <c r="H88" s="30"/>
      <c r="K88" s="622"/>
      <c r="M88" s="30"/>
    </row>
    <row r="89" spans="2:13" ht="15.75" customHeight="1">
      <c r="B89" s="24" t="s">
        <v>267</v>
      </c>
      <c r="C89" s="52">
        <v>1649.5413533092999</v>
      </c>
      <c r="D89" s="623"/>
      <c r="E89" s="623"/>
      <c r="F89" s="623"/>
      <c r="H89" s="52"/>
      <c r="I89" s="51"/>
      <c r="J89" s="51"/>
      <c r="K89" s="623"/>
      <c r="M89" s="53"/>
    </row>
    <row r="90" spans="2:13" ht="15.75" customHeight="1">
      <c r="B90" s="2" t="s">
        <v>197</v>
      </c>
      <c r="C90" s="63">
        <v>34.302045921767004</v>
      </c>
      <c r="D90" s="628"/>
      <c r="E90" s="628"/>
      <c r="F90" s="628"/>
      <c r="H90" s="63"/>
      <c r="I90" s="60"/>
      <c r="J90" s="60"/>
      <c r="K90" s="628"/>
      <c r="M90" s="23"/>
    </row>
    <row r="91" spans="2:13" ht="15.75" customHeight="1">
      <c r="B91" s="2" t="s">
        <v>195</v>
      </c>
      <c r="C91" s="61">
        <v>-85.35662227920001</v>
      </c>
      <c r="D91" s="626"/>
      <c r="E91" s="626"/>
      <c r="F91" s="626"/>
      <c r="H91" s="61"/>
      <c r="I91" s="60"/>
      <c r="J91" s="60"/>
      <c r="K91" s="626"/>
      <c r="M91" s="23"/>
    </row>
    <row r="92" spans="2:13" ht="15.75" customHeight="1">
      <c r="B92" s="2" t="s">
        <v>436</v>
      </c>
      <c r="C92" s="61">
        <v>-189.20276575996692</v>
      </c>
      <c r="D92" s="626"/>
      <c r="E92" s="626"/>
      <c r="F92" s="626"/>
      <c r="H92" s="61"/>
      <c r="I92" s="60"/>
      <c r="J92" s="60"/>
      <c r="K92" s="626"/>
      <c r="M92" s="23"/>
    </row>
    <row r="93" spans="2:13" ht="15.75" customHeight="1">
      <c r="B93" s="36" t="s">
        <v>273</v>
      </c>
      <c r="C93" s="64">
        <v>1409.2840111918999</v>
      </c>
      <c r="D93" s="629"/>
      <c r="E93" s="629"/>
      <c r="F93" s="629"/>
      <c r="G93" s="21"/>
      <c r="H93" s="64"/>
      <c r="I93" s="54"/>
      <c r="J93" s="54"/>
      <c r="K93" s="629"/>
      <c r="L93" s="21"/>
      <c r="M93" s="56"/>
    </row>
    <row r="94" spans="2:13" ht="15.75" customHeight="1">
      <c r="B94" s="752" t="s">
        <v>277</v>
      </c>
      <c r="C94" s="20"/>
      <c r="D94" s="604"/>
      <c r="E94" s="604"/>
      <c r="F94" s="604"/>
      <c r="G94" s="20"/>
      <c r="H94" s="20"/>
      <c r="I94" s="20"/>
      <c r="J94" s="20"/>
      <c r="K94" s="175"/>
      <c r="L94" s="20"/>
      <c r="M94" s="20"/>
    </row>
    <row r="95" spans="2:13" ht="15.75" customHeight="1">
      <c r="B95" s="682"/>
      <c r="C95" s="722">
        <v>2019</v>
      </c>
      <c r="D95" s="722"/>
      <c r="E95" s="722"/>
      <c r="F95" s="722"/>
      <c r="G95" s="362"/>
      <c r="H95" s="722">
        <v>2020</v>
      </c>
      <c r="I95" s="682"/>
      <c r="J95" s="682"/>
      <c r="K95" s="682"/>
      <c r="L95" s="362"/>
      <c r="M95" s="35" t="s">
        <v>265</v>
      </c>
    </row>
    <row r="96" spans="2:13" ht="6" customHeight="1">
      <c r="B96" s="682"/>
      <c r="C96" s="362"/>
      <c r="G96" s="362"/>
      <c r="H96" s="362"/>
      <c r="I96" s="362"/>
      <c r="J96" s="362"/>
      <c r="K96" s="362"/>
      <c r="L96" s="362"/>
      <c r="M96" s="362"/>
    </row>
    <row r="97" spans="2:13" ht="15.75" customHeight="1">
      <c r="B97" s="682"/>
      <c r="C97" s="23" t="s">
        <v>19</v>
      </c>
      <c r="D97" s="22" t="s">
        <v>98</v>
      </c>
      <c r="E97" s="22" t="s">
        <v>99</v>
      </c>
      <c r="F97" s="174" t="s">
        <v>23</v>
      </c>
      <c r="G97" s="362"/>
      <c r="H97" s="23" t="s">
        <v>19</v>
      </c>
      <c r="I97" s="22" t="s">
        <v>98</v>
      </c>
      <c r="J97" s="22" t="s">
        <v>99</v>
      </c>
      <c r="K97" s="174" t="s">
        <v>23</v>
      </c>
      <c r="L97" s="362"/>
      <c r="M97" s="23" t="s">
        <v>19</v>
      </c>
    </row>
    <row r="98" spans="2:13" ht="6" customHeight="1">
      <c r="C98" s="362"/>
      <c r="D98" s="605"/>
      <c r="E98" s="605"/>
      <c r="F98" s="605"/>
      <c r="H98" s="362"/>
      <c r="K98" s="605"/>
    </row>
    <row r="99" spans="2:13" ht="9.25" customHeight="1">
      <c r="B99" s="20"/>
      <c r="C99" s="365"/>
      <c r="D99" s="175"/>
      <c r="E99" s="175"/>
      <c r="F99" s="175"/>
      <c r="G99" s="20"/>
      <c r="H99" s="365"/>
      <c r="I99" s="20"/>
      <c r="J99" s="20"/>
      <c r="K99" s="175"/>
      <c r="L99" s="20"/>
      <c r="M99" s="20"/>
    </row>
    <row r="100" spans="2:13" ht="15.75" customHeight="1">
      <c r="B100" s="34" t="s">
        <v>266</v>
      </c>
      <c r="C100" s="30"/>
      <c r="D100" s="622"/>
      <c r="E100" s="622"/>
      <c r="F100" s="622"/>
      <c r="H100" s="30"/>
      <c r="K100" s="622"/>
      <c r="M100" s="30"/>
    </row>
    <row r="101" spans="2:13" ht="15.75" customHeight="1">
      <c r="B101" s="24" t="s">
        <v>267</v>
      </c>
      <c r="C101" s="52">
        <v>380.46600000000001</v>
      </c>
      <c r="D101" s="623"/>
      <c r="E101" s="623"/>
      <c r="F101" s="623"/>
      <c r="H101" s="52"/>
      <c r="I101" s="51"/>
      <c r="J101" s="51"/>
      <c r="K101" s="623"/>
      <c r="M101" s="53"/>
    </row>
    <row r="102" spans="2:13" ht="15.75" customHeight="1">
      <c r="B102" s="36" t="s">
        <v>268</v>
      </c>
      <c r="C102" s="64">
        <v>380.46600000000001</v>
      </c>
      <c r="D102" s="629"/>
      <c r="E102" s="629"/>
      <c r="F102" s="629"/>
      <c r="G102" s="21"/>
      <c r="H102" s="64"/>
      <c r="I102" s="54"/>
      <c r="J102" s="54"/>
      <c r="K102" s="629"/>
      <c r="L102" s="21"/>
      <c r="M102" s="56"/>
    </row>
    <row r="103" spans="2:13" ht="15.75" customHeight="1">
      <c r="B103" s="20"/>
      <c r="C103" s="365"/>
      <c r="D103" s="175"/>
      <c r="E103" s="175"/>
      <c r="F103" s="175"/>
      <c r="G103" s="20"/>
      <c r="H103" s="365"/>
      <c r="I103" s="20"/>
      <c r="J103" s="20"/>
      <c r="K103" s="175"/>
      <c r="L103" s="20"/>
      <c r="M103" s="20"/>
    </row>
    <row r="104" spans="2:13" ht="15.75" customHeight="1">
      <c r="B104" s="34" t="s">
        <v>53</v>
      </c>
      <c r="C104" s="30"/>
      <c r="D104" s="622"/>
      <c r="E104" s="622"/>
      <c r="F104" s="622"/>
      <c r="H104" s="30"/>
      <c r="K104" s="622"/>
      <c r="M104" s="30"/>
    </row>
    <row r="105" spans="2:13" ht="15.75" customHeight="1">
      <c r="B105" s="24" t="s">
        <v>267</v>
      </c>
      <c r="C105" s="52">
        <v>252.18373405</v>
      </c>
      <c r="D105" s="623"/>
      <c r="E105" s="623"/>
      <c r="F105" s="623"/>
      <c r="H105" s="52"/>
      <c r="I105" s="51"/>
      <c r="J105" s="51"/>
      <c r="K105" s="623"/>
      <c r="M105" s="53"/>
    </row>
    <row r="106" spans="2:13" ht="15.75" customHeight="1">
      <c r="B106" s="36" t="s">
        <v>269</v>
      </c>
      <c r="C106" s="64">
        <v>252.18373405</v>
      </c>
      <c r="D106" s="629"/>
      <c r="E106" s="629"/>
      <c r="F106" s="629"/>
      <c r="G106" s="21"/>
      <c r="H106" s="64"/>
      <c r="I106" s="54"/>
      <c r="J106" s="65"/>
      <c r="K106" s="629"/>
      <c r="L106" s="21"/>
      <c r="M106" s="56"/>
    </row>
    <row r="107" spans="2:13" ht="15.75" customHeight="1">
      <c r="B107" s="20"/>
      <c r="C107" s="365"/>
      <c r="D107" s="175"/>
      <c r="E107" s="175"/>
      <c r="F107" s="175"/>
      <c r="G107" s="20"/>
      <c r="H107" s="365"/>
      <c r="I107" s="20"/>
      <c r="J107" s="20"/>
      <c r="K107" s="175"/>
      <c r="L107" s="20"/>
      <c r="M107" s="20"/>
    </row>
    <row r="108" spans="2:13" ht="15.75" customHeight="1">
      <c r="B108" s="34" t="s">
        <v>54</v>
      </c>
      <c r="C108" s="30"/>
      <c r="D108" s="622"/>
      <c r="E108" s="622"/>
      <c r="F108" s="622"/>
      <c r="H108" s="30"/>
      <c r="K108" s="622"/>
      <c r="M108" s="30"/>
    </row>
    <row r="109" spans="2:13" ht="15.75" customHeight="1">
      <c r="B109" s="24" t="s">
        <v>267</v>
      </c>
      <c r="C109" s="52">
        <v>185.07522934599999</v>
      </c>
      <c r="D109" s="623"/>
      <c r="E109" s="623"/>
      <c r="F109" s="623"/>
      <c r="H109" s="52"/>
      <c r="I109" s="51"/>
      <c r="J109" s="51"/>
      <c r="K109" s="623"/>
      <c r="M109" s="53"/>
    </row>
    <row r="110" spans="2:13" ht="15.75" customHeight="1">
      <c r="B110" s="36" t="s">
        <v>270</v>
      </c>
      <c r="C110" s="64">
        <v>185.07522934600001</v>
      </c>
      <c r="D110" s="629"/>
      <c r="E110" s="629"/>
      <c r="F110" s="629"/>
      <c r="G110" s="21"/>
      <c r="H110" s="64"/>
      <c r="I110" s="54"/>
      <c r="J110" s="54"/>
      <c r="K110" s="629"/>
      <c r="L110" s="21"/>
      <c r="M110" s="56"/>
    </row>
    <row r="111" spans="2:13" ht="15.75" customHeight="1">
      <c r="B111" s="20"/>
      <c r="C111" s="365"/>
      <c r="D111" s="175"/>
      <c r="E111" s="175"/>
      <c r="F111" s="175"/>
      <c r="G111" s="20"/>
      <c r="H111" s="365"/>
      <c r="I111" s="20"/>
      <c r="J111" s="20"/>
      <c r="K111" s="175"/>
      <c r="L111" s="20"/>
      <c r="M111" s="20"/>
    </row>
    <row r="112" spans="2:13" ht="15.75" customHeight="1">
      <c r="B112" s="34" t="s">
        <v>271</v>
      </c>
      <c r="C112" s="30"/>
      <c r="D112" s="622"/>
      <c r="E112" s="622"/>
      <c r="F112" s="622"/>
      <c r="H112" s="30"/>
      <c r="K112" s="622"/>
      <c r="M112" s="30"/>
    </row>
    <row r="113" spans="2:13" ht="15.75" customHeight="1">
      <c r="B113" s="24" t="s">
        <v>267</v>
      </c>
      <c r="C113" s="52">
        <v>396.01846439809998</v>
      </c>
      <c r="D113" s="623"/>
      <c r="E113" s="623"/>
      <c r="F113" s="623"/>
      <c r="H113" s="52"/>
      <c r="I113" s="51"/>
      <c r="J113" s="51"/>
      <c r="K113" s="623"/>
      <c r="M113" s="53"/>
    </row>
    <row r="114" spans="2:13" ht="15.75" customHeight="1">
      <c r="B114" s="36" t="s">
        <v>275</v>
      </c>
      <c r="C114" s="64">
        <v>396.01846439809998</v>
      </c>
      <c r="D114" s="629"/>
      <c r="E114" s="629"/>
      <c r="F114" s="629"/>
      <c r="G114" s="21"/>
      <c r="H114" s="64"/>
      <c r="I114" s="54"/>
      <c r="J114" s="54"/>
      <c r="K114" s="629"/>
      <c r="L114" s="21"/>
      <c r="M114" s="56"/>
    </row>
    <row r="115" spans="2:13" ht="15.75" customHeight="1">
      <c r="B115" s="20"/>
      <c r="C115" s="365"/>
      <c r="D115" s="175"/>
      <c r="E115" s="175"/>
      <c r="F115" s="175"/>
      <c r="G115" s="20"/>
      <c r="H115" s="365"/>
      <c r="I115" s="20"/>
      <c r="J115" s="20"/>
      <c r="K115" s="175"/>
      <c r="L115" s="20"/>
      <c r="M115" s="20"/>
    </row>
    <row r="116" spans="2:13" ht="15.75" customHeight="1">
      <c r="B116" s="34" t="s">
        <v>315</v>
      </c>
      <c r="C116" s="30"/>
      <c r="D116" s="622"/>
      <c r="E116" s="622"/>
      <c r="F116" s="622"/>
      <c r="H116" s="30"/>
      <c r="K116" s="622"/>
      <c r="M116" s="30"/>
    </row>
    <row r="117" spans="2:13" ht="15.75" customHeight="1">
      <c r="B117" s="24" t="s">
        <v>267</v>
      </c>
      <c r="C117" s="52">
        <v>297.10383771670001</v>
      </c>
      <c r="D117" s="623"/>
      <c r="E117" s="623"/>
      <c r="F117" s="623"/>
      <c r="H117" s="52"/>
      <c r="I117" s="51"/>
      <c r="J117" s="51"/>
      <c r="K117" s="623"/>
      <c r="L117" s="43"/>
      <c r="M117" s="53"/>
    </row>
    <row r="118" spans="2:13" s="515" customFormat="1" ht="15.75" customHeight="1">
      <c r="B118" s="172" t="s">
        <v>50</v>
      </c>
      <c r="C118" s="61">
        <v>2.0534999999999999E-5</v>
      </c>
      <c r="D118" s="626"/>
      <c r="E118" s="626"/>
      <c r="F118" s="626"/>
      <c r="H118" s="52"/>
      <c r="I118" s="51"/>
      <c r="J118" s="51"/>
      <c r="K118" s="623"/>
      <c r="L118" s="43"/>
      <c r="M118" s="53"/>
    </row>
    <row r="119" spans="2:13" ht="15.75" customHeight="1">
      <c r="B119" s="36" t="s">
        <v>389</v>
      </c>
      <c r="C119" s="64">
        <v>297.10383771670001</v>
      </c>
      <c r="D119" s="629"/>
      <c r="E119" s="629"/>
      <c r="F119" s="629"/>
      <c r="G119" s="21"/>
      <c r="H119" s="64"/>
      <c r="I119" s="54"/>
      <c r="J119" s="54"/>
      <c r="K119" s="629"/>
      <c r="L119" s="21"/>
      <c r="M119" s="56"/>
    </row>
    <row r="120" spans="2:13" ht="15.75" customHeight="1">
      <c r="B120" s="20"/>
      <c r="C120" s="365"/>
      <c r="D120" s="175"/>
      <c r="E120" s="175"/>
      <c r="F120" s="175"/>
      <c r="G120" s="20"/>
      <c r="H120" s="365"/>
      <c r="I120" s="20"/>
      <c r="J120" s="20"/>
      <c r="K120" s="175"/>
      <c r="L120" s="20"/>
      <c r="M120" s="20"/>
    </row>
    <row r="121" spans="2:13" ht="15.75" customHeight="1">
      <c r="B121" s="34" t="s">
        <v>323</v>
      </c>
      <c r="C121" s="30"/>
      <c r="D121" s="622"/>
      <c r="E121" s="622"/>
      <c r="F121" s="622"/>
      <c r="H121" s="30"/>
      <c r="K121" s="622"/>
      <c r="M121" s="30"/>
    </row>
    <row r="122" spans="2:13" ht="15.75" customHeight="1">
      <c r="B122" s="24" t="s">
        <v>267</v>
      </c>
      <c r="C122" s="52">
        <v>9.2802906089999997</v>
      </c>
      <c r="D122" s="623"/>
      <c r="E122" s="623"/>
      <c r="F122" s="623"/>
      <c r="H122" s="52"/>
      <c r="I122" s="51"/>
      <c r="J122" s="51"/>
      <c r="K122" s="623"/>
      <c r="M122" s="53"/>
    </row>
    <row r="123" spans="2:13" ht="15.75" customHeight="1">
      <c r="B123" s="36" t="s">
        <v>401</v>
      </c>
      <c r="C123" s="64">
        <v>9.2802906089999997</v>
      </c>
      <c r="D123" s="629"/>
      <c r="E123" s="629"/>
      <c r="F123" s="629"/>
      <c r="G123" s="21"/>
      <c r="H123" s="64"/>
      <c r="I123" s="54"/>
      <c r="J123" s="54"/>
      <c r="K123" s="629"/>
      <c r="L123" s="21"/>
      <c r="M123" s="56"/>
    </row>
    <row r="124" spans="2:13" ht="15.75" customHeight="1">
      <c r="B124" s="20"/>
      <c r="C124" s="365"/>
      <c r="D124" s="175"/>
      <c r="E124" s="175"/>
      <c r="F124" s="175"/>
      <c r="G124" s="20"/>
      <c r="H124" s="365"/>
      <c r="I124" s="20"/>
      <c r="J124" s="20"/>
      <c r="K124" s="175"/>
      <c r="L124" s="20"/>
      <c r="M124" s="20"/>
    </row>
    <row r="125" spans="2:13" ht="15.75" customHeight="1">
      <c r="B125" s="34" t="s">
        <v>0</v>
      </c>
      <c r="C125" s="30"/>
      <c r="D125" s="622"/>
      <c r="E125" s="622"/>
      <c r="F125" s="622"/>
      <c r="H125" s="30"/>
      <c r="K125" s="622"/>
      <c r="M125" s="30"/>
    </row>
    <row r="126" spans="2:13" ht="15.75" customHeight="1">
      <c r="B126" s="24" t="s">
        <v>267</v>
      </c>
      <c r="C126" s="52">
        <v>1553.7969478402999</v>
      </c>
      <c r="D126" s="623"/>
      <c r="E126" s="623"/>
      <c r="F126" s="623"/>
      <c r="H126" s="52"/>
      <c r="I126" s="51"/>
      <c r="J126" s="51"/>
      <c r="K126" s="623"/>
      <c r="M126" s="53"/>
    </row>
    <row r="127" spans="2:13" ht="15.75" customHeight="1">
      <c r="B127" s="2" t="s">
        <v>195</v>
      </c>
      <c r="C127" s="61">
        <v>-23.834129649600001</v>
      </c>
      <c r="D127" s="626"/>
      <c r="E127" s="626"/>
      <c r="F127" s="626"/>
      <c r="H127" s="61"/>
      <c r="I127" s="60"/>
      <c r="J127" s="60"/>
      <c r="K127" s="626"/>
      <c r="M127" s="23"/>
    </row>
    <row r="128" spans="2:13" ht="15.75" customHeight="1">
      <c r="B128" s="36" t="s">
        <v>273</v>
      </c>
      <c r="C128" s="64">
        <v>1529.8174243240001</v>
      </c>
      <c r="D128" s="629"/>
      <c r="E128" s="629"/>
      <c r="F128" s="629"/>
      <c r="G128" s="21"/>
      <c r="H128" s="64"/>
      <c r="I128" s="54"/>
      <c r="J128" s="54"/>
      <c r="K128" s="629"/>
      <c r="L128" s="21"/>
      <c r="M128" s="56"/>
    </row>
    <row r="129" spans="2:13" ht="15.75" customHeight="1">
      <c r="B129" s="20"/>
      <c r="C129" s="20"/>
      <c r="D129" s="604"/>
      <c r="E129" s="604"/>
      <c r="F129" s="604"/>
      <c r="G129" s="20"/>
      <c r="H129" s="20"/>
      <c r="I129" s="20"/>
      <c r="J129" s="20"/>
      <c r="K129" s="20"/>
      <c r="L129" s="20"/>
      <c r="M129" s="20"/>
    </row>
    <row r="130" spans="2:13" ht="15.75" customHeight="1"/>
    <row r="131" spans="2:13" ht="15.75" customHeight="1">
      <c r="B131" s="751" t="s">
        <v>437</v>
      </c>
      <c r="C131" s="722">
        <v>2019</v>
      </c>
      <c r="D131" s="722"/>
      <c r="E131" s="722"/>
      <c r="F131" s="722"/>
      <c r="G131" s="362"/>
      <c r="H131" s="722">
        <v>2020</v>
      </c>
      <c r="I131" s="682"/>
      <c r="J131" s="682"/>
      <c r="K131" s="682"/>
      <c r="L131" s="362"/>
      <c r="M131" s="35" t="s">
        <v>265</v>
      </c>
    </row>
    <row r="132" spans="2:13" ht="6" customHeight="1">
      <c r="B132" s="682"/>
      <c r="C132" s="362"/>
      <c r="G132" s="362"/>
      <c r="H132" s="362"/>
      <c r="I132" s="362"/>
      <c r="J132" s="362"/>
      <c r="K132" s="362"/>
      <c r="L132" s="362"/>
      <c r="M132" s="362"/>
    </row>
    <row r="133" spans="2:13" ht="15.75" customHeight="1">
      <c r="B133" s="682"/>
      <c r="C133" s="23" t="s">
        <v>19</v>
      </c>
      <c r="D133" s="22" t="s">
        <v>98</v>
      </c>
      <c r="E133" s="22" t="s">
        <v>99</v>
      </c>
      <c r="F133" s="174" t="s">
        <v>23</v>
      </c>
      <c r="G133" s="362"/>
      <c r="H133" s="23" t="s">
        <v>19</v>
      </c>
      <c r="I133" s="22" t="s">
        <v>98</v>
      </c>
      <c r="J133" s="22" t="s">
        <v>99</v>
      </c>
      <c r="K133" s="174" t="s">
        <v>23</v>
      </c>
      <c r="L133" s="362"/>
      <c r="M133" s="23" t="s">
        <v>19</v>
      </c>
    </row>
    <row r="134" spans="2:13" ht="6" customHeight="1">
      <c r="C134" s="362"/>
      <c r="D134" s="605"/>
      <c r="E134" s="605"/>
      <c r="F134" s="605"/>
      <c r="H134" s="362"/>
      <c r="K134" s="605"/>
    </row>
    <row r="135" spans="2:13" ht="9.25" customHeight="1">
      <c r="B135" s="20"/>
      <c r="C135" s="365"/>
      <c r="D135" s="175"/>
      <c r="E135" s="175"/>
      <c r="F135" s="175"/>
      <c r="G135" s="20"/>
      <c r="H135" s="365"/>
      <c r="I135" s="20"/>
      <c r="J135" s="20"/>
      <c r="K135" s="175"/>
      <c r="L135" s="20"/>
      <c r="M135" s="20"/>
    </row>
    <row r="136" spans="2:13" ht="15.75" customHeight="1">
      <c r="B136" s="34" t="s">
        <v>266</v>
      </c>
      <c r="C136" s="30"/>
      <c r="D136" s="622"/>
      <c r="E136" s="622"/>
      <c r="F136" s="622"/>
      <c r="H136" s="30"/>
      <c r="K136" s="622"/>
      <c r="M136" s="30"/>
    </row>
    <row r="137" spans="2:13" ht="15.75" customHeight="1">
      <c r="B137" s="24" t="s">
        <v>267</v>
      </c>
      <c r="C137" s="52">
        <v>974.94100000000003</v>
      </c>
      <c r="D137" s="623"/>
      <c r="E137" s="623"/>
      <c r="F137" s="623"/>
      <c r="H137" s="52"/>
      <c r="I137" s="51"/>
      <c r="J137" s="51"/>
      <c r="K137" s="623"/>
      <c r="M137" s="53"/>
    </row>
    <row r="138" spans="2:13" s="535" customFormat="1" ht="15.75" customHeight="1">
      <c r="B138" s="172" t="s">
        <v>197</v>
      </c>
      <c r="C138" s="63">
        <v>22.8</v>
      </c>
      <c r="D138" s="628"/>
      <c r="E138" s="628"/>
      <c r="F138" s="628"/>
      <c r="H138" s="52"/>
      <c r="I138" s="51"/>
      <c r="J138" s="51"/>
      <c r="K138" s="623"/>
      <c r="M138" s="53"/>
    </row>
    <row r="139" spans="2:13" s="535" customFormat="1" ht="15.75" customHeight="1">
      <c r="B139" s="172" t="s">
        <v>436</v>
      </c>
      <c r="C139" s="61">
        <v>-103.01600000000001</v>
      </c>
      <c r="D139" s="626"/>
      <c r="E139" s="626"/>
      <c r="F139" s="626"/>
      <c r="H139" s="52"/>
      <c r="I139" s="51"/>
      <c r="J139" s="51"/>
      <c r="K139" s="623"/>
      <c r="M139" s="53"/>
    </row>
    <row r="140" spans="2:13" ht="15.75" customHeight="1">
      <c r="B140" s="36" t="s">
        <v>268</v>
      </c>
      <c r="C140" s="64">
        <v>894.72500000000002</v>
      </c>
      <c r="D140" s="629"/>
      <c r="E140" s="629"/>
      <c r="F140" s="629"/>
      <c r="G140" s="21"/>
      <c r="H140" s="64"/>
      <c r="I140" s="54"/>
      <c r="J140" s="54"/>
      <c r="K140" s="629"/>
      <c r="L140" s="21"/>
      <c r="M140" s="56"/>
    </row>
    <row r="141" spans="2:13" ht="15.75" customHeight="1">
      <c r="B141" s="20"/>
      <c r="C141" s="365"/>
      <c r="D141" s="175"/>
      <c r="E141" s="175"/>
      <c r="F141" s="175"/>
      <c r="G141" s="20"/>
      <c r="H141" s="365"/>
      <c r="I141" s="20"/>
      <c r="J141" s="20"/>
      <c r="K141" s="175"/>
      <c r="L141" s="20"/>
      <c r="M141" s="20"/>
    </row>
    <row r="142" spans="2:13" ht="15.75" customHeight="1">
      <c r="B142" s="34" t="s">
        <v>53</v>
      </c>
      <c r="C142" s="30"/>
      <c r="D142" s="622"/>
      <c r="E142" s="622"/>
      <c r="F142" s="622"/>
      <c r="H142" s="30"/>
      <c r="K142" s="622"/>
      <c r="M142" s="30"/>
    </row>
    <row r="143" spans="2:13" ht="15.75" customHeight="1">
      <c r="B143" s="24" t="s">
        <v>267</v>
      </c>
      <c r="C143" s="52">
        <v>269.97522154439997</v>
      </c>
      <c r="D143" s="623"/>
      <c r="E143" s="623"/>
      <c r="F143" s="623"/>
      <c r="H143" s="52"/>
      <c r="I143" s="51"/>
      <c r="J143" s="51"/>
      <c r="K143" s="623"/>
      <c r="M143" s="30"/>
    </row>
    <row r="144" spans="2:13" ht="15.75" customHeight="1">
      <c r="B144" s="2" t="s">
        <v>197</v>
      </c>
      <c r="C144" s="61">
        <v>10.06</v>
      </c>
      <c r="D144" s="626"/>
      <c r="E144" s="626"/>
      <c r="F144" s="626"/>
      <c r="H144" s="61"/>
      <c r="I144" s="60"/>
      <c r="J144" s="60"/>
      <c r="K144" s="626"/>
      <c r="M144" s="23"/>
    </row>
    <row r="145" spans="2:13" ht="15.75" customHeight="1">
      <c r="B145" s="36" t="s">
        <v>269</v>
      </c>
      <c r="C145" s="64">
        <v>280.03522154439997</v>
      </c>
      <c r="D145" s="629"/>
      <c r="E145" s="629"/>
      <c r="F145" s="629"/>
      <c r="G145" s="21"/>
      <c r="H145" s="64"/>
      <c r="I145" s="54"/>
      <c r="J145" s="54"/>
      <c r="K145" s="629"/>
      <c r="L145" s="21"/>
      <c r="M145" s="56"/>
    </row>
    <row r="146" spans="2:13" ht="15.75" customHeight="1">
      <c r="B146" s="20"/>
      <c r="C146" s="365"/>
      <c r="D146" s="175"/>
      <c r="E146" s="175"/>
      <c r="F146" s="175"/>
      <c r="G146" s="20"/>
      <c r="H146" s="365"/>
      <c r="I146" s="20"/>
      <c r="J146" s="20"/>
      <c r="K146" s="175"/>
      <c r="L146" s="20"/>
      <c r="M146" s="20"/>
    </row>
    <row r="147" spans="2:13" ht="15.75" customHeight="1">
      <c r="B147" s="34" t="s">
        <v>54</v>
      </c>
      <c r="C147" s="30"/>
      <c r="D147" s="622"/>
      <c r="E147" s="622"/>
      <c r="F147" s="622"/>
      <c r="H147" s="30"/>
      <c r="K147" s="622"/>
      <c r="M147" s="30"/>
    </row>
    <row r="148" spans="2:13" ht="15.75" customHeight="1">
      <c r="B148" s="24" t="s">
        <v>267</v>
      </c>
      <c r="C148" s="52">
        <v>318.63928353620003</v>
      </c>
      <c r="D148" s="623"/>
      <c r="E148" s="623"/>
      <c r="F148" s="623"/>
      <c r="H148" s="52"/>
      <c r="I148" s="51"/>
      <c r="J148" s="51"/>
      <c r="K148" s="623"/>
      <c r="M148" s="53"/>
    </row>
    <row r="149" spans="2:13" ht="15.75" customHeight="1">
      <c r="B149" s="36" t="s">
        <v>270</v>
      </c>
      <c r="C149" s="64">
        <v>318.63928353620003</v>
      </c>
      <c r="D149" s="629"/>
      <c r="E149" s="629"/>
      <c r="F149" s="629"/>
      <c r="G149" s="21"/>
      <c r="H149" s="64"/>
      <c r="I149" s="54"/>
      <c r="J149" s="54"/>
      <c r="K149" s="629"/>
      <c r="L149" s="21"/>
      <c r="M149" s="56"/>
    </row>
    <row r="150" spans="2:13" ht="15.75" customHeight="1">
      <c r="B150" s="515"/>
      <c r="D150" s="605"/>
      <c r="E150" s="605"/>
      <c r="F150" s="605"/>
      <c r="G150" s="20"/>
      <c r="H150" s="365"/>
      <c r="I150" s="20"/>
      <c r="J150" s="20"/>
      <c r="K150" s="175"/>
      <c r="L150" s="20"/>
      <c r="M150" s="20"/>
    </row>
    <row r="151" spans="2:13" ht="15.75" customHeight="1">
      <c r="B151" s="34" t="s">
        <v>271</v>
      </c>
      <c r="C151" s="30"/>
      <c r="D151" s="622"/>
      <c r="E151" s="622"/>
      <c r="F151" s="622"/>
      <c r="H151" s="30"/>
      <c r="K151" s="622"/>
      <c r="M151" s="30"/>
    </row>
    <row r="152" spans="2:13" ht="15.75" customHeight="1">
      <c r="B152" s="24" t="s">
        <v>267</v>
      </c>
      <c r="C152" s="52">
        <v>653.55230824679995</v>
      </c>
      <c r="D152" s="623"/>
      <c r="E152" s="623"/>
      <c r="F152" s="623"/>
      <c r="H152" s="52"/>
      <c r="I152" s="51"/>
      <c r="J152" s="51"/>
      <c r="K152" s="623"/>
      <c r="M152" s="53"/>
    </row>
    <row r="153" spans="2:13" ht="15.75" customHeight="1">
      <c r="B153" s="36" t="s">
        <v>275</v>
      </c>
      <c r="C153" s="64">
        <v>653.55230824679995</v>
      </c>
      <c r="D153" s="629"/>
      <c r="E153" s="629"/>
      <c r="F153" s="629"/>
      <c r="G153" s="21"/>
      <c r="H153" s="64"/>
      <c r="I153" s="54"/>
      <c r="J153" s="54"/>
      <c r="K153" s="629"/>
      <c r="L153" s="21"/>
      <c r="M153" s="56"/>
    </row>
    <row r="154" spans="2:13" ht="15.75" customHeight="1">
      <c r="B154" s="20"/>
      <c r="C154" s="365"/>
      <c r="D154" s="175"/>
      <c r="E154" s="175"/>
      <c r="F154" s="175"/>
      <c r="G154" s="20"/>
      <c r="H154" s="365"/>
      <c r="I154" s="20"/>
      <c r="J154" s="20"/>
      <c r="K154" s="175"/>
      <c r="L154" s="20"/>
      <c r="M154" s="20"/>
    </row>
    <row r="155" spans="2:13" ht="15.75" customHeight="1">
      <c r="B155" s="34" t="s">
        <v>315</v>
      </c>
      <c r="C155" s="30"/>
      <c r="D155" s="622"/>
      <c r="E155" s="622"/>
      <c r="F155" s="622"/>
      <c r="H155" s="30"/>
      <c r="K155" s="622"/>
      <c r="M155" s="30"/>
    </row>
    <row r="156" spans="2:13" ht="15.75" customHeight="1">
      <c r="B156" s="24" t="s">
        <v>267</v>
      </c>
      <c r="C156" s="52">
        <v>339.61643958030004</v>
      </c>
      <c r="D156" s="623"/>
      <c r="E156" s="623"/>
      <c r="F156" s="623"/>
      <c r="H156" s="52"/>
      <c r="I156" s="51"/>
      <c r="J156" s="51"/>
      <c r="K156" s="623"/>
      <c r="M156" s="53"/>
    </row>
    <row r="157" spans="2:13" s="515" customFormat="1" ht="15.75" customHeight="1">
      <c r="B157" s="172" t="s">
        <v>416</v>
      </c>
      <c r="C157" s="61">
        <v>0.45879370961603017</v>
      </c>
      <c r="D157" s="626"/>
      <c r="E157" s="626"/>
      <c r="F157" s="626"/>
      <c r="H157" s="52"/>
      <c r="I157" s="51"/>
      <c r="J157" s="51"/>
      <c r="K157" s="623"/>
      <c r="M157" s="53"/>
    </row>
    <row r="158" spans="2:13" s="515" customFormat="1" ht="15.75" customHeight="1">
      <c r="B158" s="172" t="s">
        <v>50</v>
      </c>
      <c r="C158" s="61">
        <v>-2.0534999999999999E-5</v>
      </c>
      <c r="D158" s="626"/>
      <c r="E158" s="626"/>
      <c r="F158" s="626"/>
      <c r="H158" s="52"/>
      <c r="I158" s="51"/>
      <c r="J158" s="51"/>
      <c r="K158" s="623"/>
      <c r="M158" s="53"/>
    </row>
    <row r="159" spans="2:13" ht="15.75" customHeight="1">
      <c r="B159" s="36" t="s">
        <v>389</v>
      </c>
      <c r="C159" s="64">
        <v>340.07543958030004</v>
      </c>
      <c r="D159" s="629"/>
      <c r="E159" s="629"/>
      <c r="F159" s="629"/>
      <c r="G159" s="21"/>
      <c r="H159" s="64"/>
      <c r="I159" s="54"/>
      <c r="J159" s="54"/>
      <c r="K159" s="629"/>
      <c r="L159" s="21"/>
      <c r="M159" s="56"/>
    </row>
    <row r="160" spans="2:13" ht="15.75" customHeight="1">
      <c r="B160" s="20"/>
      <c r="C160" s="365"/>
      <c r="D160" s="175"/>
      <c r="E160" s="175"/>
      <c r="F160" s="175"/>
      <c r="G160" s="20"/>
      <c r="H160" s="365"/>
      <c r="I160" s="20"/>
      <c r="J160" s="20"/>
      <c r="K160" s="175"/>
      <c r="L160" s="20"/>
      <c r="M160" s="20"/>
    </row>
    <row r="161" spans="2:13" ht="15.75" customHeight="1">
      <c r="B161" s="34" t="s">
        <v>323</v>
      </c>
      <c r="C161" s="30"/>
      <c r="D161" s="622"/>
      <c r="E161" s="622"/>
      <c r="F161" s="622"/>
      <c r="H161" s="30"/>
      <c r="K161" s="622"/>
      <c r="M161" s="30"/>
    </row>
    <row r="162" spans="2:13" ht="15.75" customHeight="1">
      <c r="B162" s="24" t="s">
        <v>267</v>
      </c>
      <c r="C162" s="52">
        <v>119.6999588935</v>
      </c>
      <c r="D162" s="623"/>
      <c r="E162" s="623"/>
      <c r="F162" s="623"/>
      <c r="H162" s="52"/>
      <c r="I162" s="51"/>
      <c r="J162" s="51"/>
      <c r="K162" s="623"/>
      <c r="M162" s="53"/>
    </row>
    <row r="163" spans="2:13" ht="15.75" customHeight="1">
      <c r="B163" s="36" t="s">
        <v>401</v>
      </c>
      <c r="C163" s="64">
        <v>119.6999588935</v>
      </c>
      <c r="D163" s="629"/>
      <c r="E163" s="629"/>
      <c r="F163" s="629"/>
      <c r="G163" s="21"/>
      <c r="H163" s="64"/>
      <c r="I163" s="54"/>
      <c r="J163" s="54"/>
      <c r="K163" s="629"/>
      <c r="L163" s="21"/>
      <c r="M163" s="56"/>
    </row>
    <row r="164" spans="2:13" ht="15.75" customHeight="1">
      <c r="B164" s="20"/>
      <c r="C164" s="365"/>
      <c r="D164" s="175"/>
      <c r="E164" s="175"/>
      <c r="F164" s="175"/>
      <c r="G164" s="20"/>
      <c r="H164" s="365"/>
      <c r="I164" s="20"/>
      <c r="J164" s="20"/>
      <c r="K164" s="175"/>
      <c r="L164" s="20"/>
      <c r="M164" s="20"/>
    </row>
    <row r="165" spans="2:13" ht="15.75" customHeight="1">
      <c r="B165" s="34" t="s">
        <v>0</v>
      </c>
      <c r="C165" s="30"/>
      <c r="D165" s="622"/>
      <c r="E165" s="622"/>
      <c r="F165" s="622"/>
      <c r="H165" s="30"/>
      <c r="K165" s="622"/>
      <c r="M165" s="30"/>
    </row>
    <row r="166" spans="2:13" ht="15.75" customHeight="1">
      <c r="B166" s="24" t="s">
        <v>267</v>
      </c>
      <c r="C166" s="52">
        <v>2710.1717581974003</v>
      </c>
      <c r="D166" s="623"/>
      <c r="E166" s="623"/>
      <c r="F166" s="623"/>
      <c r="H166" s="52"/>
      <c r="I166" s="51"/>
      <c r="J166" s="51"/>
      <c r="K166" s="623"/>
      <c r="M166" s="53"/>
    </row>
    <row r="167" spans="2:13" ht="15.75" customHeight="1">
      <c r="B167" s="2" t="s">
        <v>197</v>
      </c>
      <c r="C167" s="61">
        <v>34.302045921767004</v>
      </c>
      <c r="D167" s="626"/>
      <c r="E167" s="626"/>
      <c r="F167" s="626"/>
      <c r="H167" s="61"/>
      <c r="I167" s="60"/>
      <c r="J167" s="60"/>
      <c r="K167" s="626"/>
      <c r="M167" s="23"/>
    </row>
    <row r="168" spans="2:13" ht="15.75" customHeight="1">
      <c r="B168" s="2" t="s">
        <v>195</v>
      </c>
      <c r="C168" s="61">
        <v>-61.52642119299999</v>
      </c>
      <c r="D168" s="626"/>
      <c r="E168" s="626"/>
      <c r="F168" s="626"/>
      <c r="H168" s="61"/>
      <c r="I168" s="60"/>
      <c r="J168" s="60"/>
      <c r="K168" s="626"/>
      <c r="M168" s="23"/>
    </row>
    <row r="169" spans="2:13" ht="15.75" customHeight="1">
      <c r="B169" s="2" t="s">
        <v>436</v>
      </c>
      <c r="C169" s="61">
        <v>-189.20276575996832</v>
      </c>
      <c r="D169" s="626"/>
      <c r="E169" s="626"/>
      <c r="F169" s="626"/>
      <c r="H169" s="61"/>
      <c r="I169" s="60"/>
      <c r="J169" s="60"/>
      <c r="K169" s="626"/>
      <c r="M169" s="23"/>
    </row>
    <row r="170" spans="2:13" ht="15.75" customHeight="1">
      <c r="B170" s="36" t="s">
        <v>273</v>
      </c>
      <c r="C170" s="66">
        <v>2493.7446171661995</v>
      </c>
      <c r="D170" s="630"/>
      <c r="E170" s="630"/>
      <c r="F170" s="630"/>
      <c r="G170" s="21"/>
      <c r="H170" s="66"/>
      <c r="I170" s="54"/>
      <c r="J170" s="54"/>
      <c r="K170" s="630"/>
      <c r="L170" s="21"/>
      <c r="M170" s="56"/>
    </row>
    <row r="171" spans="2:13" ht="4.75" customHeight="1">
      <c r="B171" s="20"/>
      <c r="C171" s="20"/>
      <c r="D171" s="604"/>
      <c r="E171" s="604"/>
      <c r="F171" s="604"/>
      <c r="G171" s="20"/>
      <c r="H171" s="20"/>
      <c r="I171" s="20"/>
      <c r="J171" s="20"/>
      <c r="K171" s="20"/>
      <c r="L171" s="20"/>
      <c r="M171" s="20"/>
    </row>
    <row r="172" spans="2:13" ht="15.75" customHeight="1">
      <c r="B172" s="728" t="s">
        <v>222</v>
      </c>
      <c r="C172" s="682"/>
      <c r="D172" s="682"/>
      <c r="E172" s="682"/>
      <c r="F172" s="682"/>
      <c r="G172" s="682"/>
      <c r="H172" s="682"/>
      <c r="I172" s="682"/>
      <c r="J172" s="682"/>
      <c r="K172" s="682"/>
      <c r="L172" s="682"/>
    </row>
    <row r="173" spans="2:13" ht="56.25" customHeight="1">
      <c r="B173" s="748" t="s">
        <v>439</v>
      </c>
      <c r="C173" s="749"/>
      <c r="D173" s="749"/>
      <c r="E173" s="749"/>
      <c r="F173" s="749"/>
      <c r="G173" s="749"/>
      <c r="H173" s="749"/>
      <c r="I173" s="749"/>
      <c r="J173" s="749"/>
      <c r="K173" s="749"/>
      <c r="L173" s="749"/>
      <c r="M173" s="749"/>
    </row>
    <row r="174" spans="2:13" ht="15.75" customHeight="1"/>
    <row r="175" spans="2:13" ht="15.75" customHeight="1">
      <c r="B175" s="747"/>
      <c r="C175" s="747"/>
      <c r="D175" s="747"/>
      <c r="E175" s="747"/>
      <c r="F175" s="747"/>
      <c r="G175" s="747"/>
      <c r="H175" s="747"/>
      <c r="I175" s="747"/>
      <c r="J175" s="747"/>
      <c r="K175" s="747"/>
      <c r="L175" s="747"/>
      <c r="M175" s="747"/>
    </row>
    <row r="176" spans="2:13" ht="15.75" customHeight="1">
      <c r="B176" s="747"/>
      <c r="C176" s="747"/>
      <c r="D176" s="747"/>
      <c r="E176" s="747"/>
      <c r="F176" s="747"/>
      <c r="G176" s="747"/>
      <c r="H176" s="747"/>
      <c r="I176" s="747"/>
      <c r="J176" s="747"/>
      <c r="K176" s="747"/>
      <c r="L176" s="747"/>
      <c r="M176" s="747"/>
    </row>
    <row r="177" spans="2:13" ht="15.75" customHeight="1">
      <c r="B177" s="747"/>
      <c r="C177" s="747"/>
      <c r="D177" s="747"/>
      <c r="E177" s="747"/>
      <c r="F177" s="747"/>
      <c r="G177" s="747"/>
      <c r="H177" s="747"/>
      <c r="I177" s="747"/>
      <c r="J177" s="747"/>
      <c r="K177" s="747"/>
      <c r="L177" s="747"/>
      <c r="M177" s="747"/>
    </row>
    <row r="178" spans="2:13" ht="15.75" customHeight="1">
      <c r="B178" s="747"/>
      <c r="C178" s="747"/>
      <c r="D178" s="747"/>
      <c r="E178" s="747"/>
      <c r="F178" s="747"/>
      <c r="G178" s="747"/>
      <c r="H178" s="747"/>
      <c r="I178" s="747"/>
      <c r="J178" s="747"/>
      <c r="K178" s="747"/>
      <c r="L178" s="747"/>
      <c r="M178" s="747"/>
    </row>
    <row r="179" spans="2:13" ht="15.75" customHeight="1">
      <c r="B179" s="747"/>
      <c r="C179" s="747"/>
      <c r="D179" s="747"/>
      <c r="E179" s="747"/>
      <c r="F179" s="747"/>
      <c r="G179" s="747"/>
      <c r="H179" s="747"/>
      <c r="I179" s="747"/>
      <c r="J179" s="747"/>
      <c r="K179" s="747"/>
      <c r="L179" s="747"/>
      <c r="M179" s="747"/>
    </row>
    <row r="180" spans="2:13" ht="15.75" customHeight="1"/>
    <row r="181" spans="2:13" ht="15.75" customHeight="1"/>
    <row r="182" spans="2:13" ht="15.75" customHeight="1"/>
    <row r="183" spans="2:13" ht="15.75" customHeight="1"/>
    <row r="184" spans="2:13" ht="15.75" customHeight="1"/>
    <row r="185" spans="2:13" ht="15.75" customHeight="1"/>
    <row r="186" spans="2:13" ht="15.75" customHeight="1"/>
    <row r="187" spans="2:13" ht="15.75" customHeight="1"/>
  </sheetData>
  <mergeCells count="18">
    <mergeCell ref="C2:K2"/>
    <mergeCell ref="B131:B133"/>
    <mergeCell ref="H131:K131"/>
    <mergeCell ref="B7:B9"/>
    <mergeCell ref="H6:K6"/>
    <mergeCell ref="B43:B45"/>
    <mergeCell ref="H83:K83"/>
    <mergeCell ref="B94:B97"/>
    <mergeCell ref="H95:K95"/>
    <mergeCell ref="C6:F6"/>
    <mergeCell ref="C42:F42"/>
    <mergeCell ref="C83:F83"/>
    <mergeCell ref="C95:F95"/>
    <mergeCell ref="C131:F131"/>
    <mergeCell ref="B175:M179"/>
    <mergeCell ref="H42:K42"/>
    <mergeCell ref="B173:M173"/>
    <mergeCell ref="B172:L172"/>
  </mergeCells>
  <pageMargins left="0.74803149606299213" right="0.74803149606299213" top="0.98425196850393704" bottom="0.98425196850393704" header="0.51181102362204722" footer="0.51181102362204722"/>
  <pageSetup paperSize="9" scale="50" orientation="portrait" r:id="rId1"/>
  <rowBreaks count="2" manualBreakCount="2">
    <brk id="81" max="16383" man="1"/>
    <brk id="173" max="12" man="1"/>
  </rowBreaks>
  <customProperties>
    <customPr name="_pios_id" r:id="rId2"/>
    <customPr name="EpmWorksheetKeyString_GUID" r:id="rId3"/>
  </customPropertie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B1:M67"/>
  <sheetViews>
    <sheetView showGridLines="0" showRuler="0" view="pageBreakPreview" zoomScale="70" zoomScaleNormal="100" zoomScaleSheetLayoutView="70" workbookViewId="0">
      <selection activeCell="O14" sqref="O14:S36"/>
    </sheetView>
  </sheetViews>
  <sheetFormatPr baseColWidth="10" defaultColWidth="13.7265625" defaultRowHeight="12.5"/>
  <cols>
    <col min="1" max="1" width="1.90625" style="536" customWidth="1"/>
    <col min="2" max="2" width="67.08984375" style="536" customWidth="1"/>
    <col min="3" max="6" width="9.90625" style="536" customWidth="1"/>
    <col min="7" max="7" width="2.08984375" style="536" customWidth="1"/>
    <col min="8" max="11" width="9.90625" style="538" customWidth="1"/>
    <col min="12" max="12" width="2.08984375" style="603" customWidth="1"/>
    <col min="13" max="13" width="9.90625" style="536" customWidth="1"/>
    <col min="14" max="16384" width="13.7265625" style="536"/>
  </cols>
  <sheetData>
    <row r="1" spans="2:13" ht="15" customHeight="1">
      <c r="B1" s="427" t="s">
        <v>278</v>
      </c>
    </row>
    <row r="2" spans="2:13" ht="15" customHeight="1">
      <c r="B2" s="427" t="s">
        <v>459</v>
      </c>
    </row>
    <row r="3" spans="2:13" ht="15" customHeight="1">
      <c r="B3" s="537" t="s">
        <v>18</v>
      </c>
    </row>
    <row r="4" spans="2:13" ht="15" customHeight="1"/>
    <row r="5" spans="2:13" ht="15" customHeight="1"/>
    <row r="6" spans="2:13" ht="15" customHeight="1">
      <c r="C6" s="709" t="s">
        <v>3</v>
      </c>
      <c r="D6" s="711"/>
      <c r="E6" s="711"/>
      <c r="F6" s="711"/>
      <c r="H6" s="709">
        <v>2020</v>
      </c>
      <c r="I6" s="711"/>
      <c r="J6" s="711"/>
      <c r="K6" s="711"/>
      <c r="M6" s="612" t="s">
        <v>265</v>
      </c>
    </row>
    <row r="7" spans="2:13" ht="6" customHeight="1">
      <c r="B7" s="753" t="s">
        <v>118</v>
      </c>
      <c r="M7" s="613"/>
    </row>
    <row r="8" spans="2:13" ht="19.399999999999999" customHeight="1">
      <c r="B8" s="711"/>
      <c r="C8" s="339" t="s">
        <v>274</v>
      </c>
      <c r="D8" s="340" t="s">
        <v>98</v>
      </c>
      <c r="E8" s="340" t="s">
        <v>99</v>
      </c>
      <c r="F8" s="340" t="s">
        <v>23</v>
      </c>
      <c r="H8" s="339" t="s">
        <v>274</v>
      </c>
      <c r="I8" s="340" t="s">
        <v>98</v>
      </c>
      <c r="J8" s="340" t="s">
        <v>99</v>
      </c>
      <c r="K8" s="340" t="s">
        <v>23</v>
      </c>
      <c r="M8" s="597" t="s">
        <v>274</v>
      </c>
    </row>
    <row r="9" spans="2:13" ht="6.65" customHeight="1">
      <c r="B9" s="711"/>
      <c r="M9" s="614"/>
    </row>
    <row r="10" spans="2:13" ht="7.5" customHeight="1">
      <c r="B10" s="539"/>
      <c r="C10" s="539"/>
      <c r="D10" s="539"/>
      <c r="E10" s="539"/>
      <c r="F10" s="539"/>
      <c r="H10" s="539"/>
      <c r="I10" s="539"/>
      <c r="J10" s="539"/>
      <c r="K10" s="539"/>
      <c r="M10" s="615"/>
    </row>
    <row r="11" spans="2:13" ht="13">
      <c r="B11" s="342" t="s">
        <v>0</v>
      </c>
      <c r="C11" s="343"/>
      <c r="H11" s="343"/>
      <c r="M11" s="343"/>
    </row>
    <row r="12" spans="2:13" ht="13">
      <c r="B12" s="344" t="s">
        <v>267</v>
      </c>
      <c r="C12" s="345">
        <v>4264</v>
      </c>
      <c r="D12" s="346">
        <v>8701.5816021999999</v>
      </c>
      <c r="E12" s="346">
        <v>11449.824665599999</v>
      </c>
      <c r="F12" s="346">
        <v>15118.976218600001</v>
      </c>
      <c r="G12" s="390"/>
      <c r="H12" s="345"/>
      <c r="I12" s="346"/>
      <c r="J12" s="346"/>
      <c r="K12" s="346"/>
      <c r="L12" s="390"/>
      <c r="M12" s="345"/>
    </row>
    <row r="13" spans="2:13" s="540" customFormat="1" ht="13">
      <c r="B13" s="172" t="s">
        <v>197</v>
      </c>
      <c r="C13" s="28">
        <v>35</v>
      </c>
      <c r="D13" s="27">
        <v>50.978999999999999</v>
      </c>
      <c r="E13" s="27">
        <v>1926.9259999999999</v>
      </c>
      <c r="F13" s="27">
        <v>2193.1980000000003</v>
      </c>
      <c r="H13" s="28"/>
      <c r="I13" s="27"/>
      <c r="J13" s="27"/>
      <c r="K13" s="27"/>
      <c r="M13" s="28"/>
    </row>
    <row r="14" spans="2:13" s="540" customFormat="1" ht="13">
      <c r="B14" s="172" t="s">
        <v>436</v>
      </c>
      <c r="C14" s="28">
        <v>-189</v>
      </c>
      <c r="D14" s="27">
        <v>-375.80900000000003</v>
      </c>
      <c r="E14" s="27">
        <v>-767.05399999999997</v>
      </c>
      <c r="F14" s="27">
        <v>-768.13900000000001</v>
      </c>
      <c r="H14" s="28"/>
      <c r="I14" s="27"/>
      <c r="J14" s="27"/>
      <c r="K14" s="27"/>
      <c r="M14" s="28"/>
    </row>
    <row r="15" spans="2:13" s="540" customFormat="1" ht="13">
      <c r="B15" s="172" t="s">
        <v>50</v>
      </c>
      <c r="C15" s="28">
        <v>0</v>
      </c>
      <c r="D15" s="27">
        <v>-8.3786647999999992</v>
      </c>
      <c r="E15" s="27">
        <v>1.7505580000000001</v>
      </c>
      <c r="F15" s="27">
        <v>437.73879509999995</v>
      </c>
      <c r="H15" s="28"/>
      <c r="I15" s="27"/>
      <c r="J15" s="27"/>
      <c r="K15" s="27"/>
      <c r="M15" s="28"/>
    </row>
    <row r="16" spans="2:13" ht="3.75" customHeight="1">
      <c r="C16" s="349"/>
      <c r="H16" s="349"/>
      <c r="M16" s="349"/>
    </row>
    <row r="17" spans="2:13" ht="13">
      <c r="B17" s="350" t="s">
        <v>279</v>
      </c>
      <c r="C17" s="351">
        <v>4109</v>
      </c>
      <c r="D17" s="352">
        <v>8368.3686022334005</v>
      </c>
      <c r="E17" s="352">
        <v>12611.4466656</v>
      </c>
      <c r="F17" s="352">
        <v>16981.7742186</v>
      </c>
      <c r="H17" s="351"/>
      <c r="I17" s="352"/>
      <c r="J17" s="352"/>
      <c r="K17" s="352"/>
      <c r="M17" s="351"/>
    </row>
    <row r="18" spans="2:13">
      <c r="B18" s="539"/>
      <c r="C18" s="539"/>
      <c r="D18" s="539"/>
      <c r="E18" s="539"/>
      <c r="F18" s="539"/>
      <c r="H18" s="539"/>
      <c r="I18" s="539"/>
      <c r="J18" s="539"/>
      <c r="K18" s="539"/>
      <c r="M18" s="539"/>
    </row>
    <row r="19" spans="2:13" ht="15" customHeight="1">
      <c r="C19" s="709" t="s">
        <v>3</v>
      </c>
      <c r="D19" s="711"/>
      <c r="E19" s="711"/>
      <c r="F19" s="711"/>
      <c r="H19" s="709">
        <v>2020</v>
      </c>
      <c r="I19" s="711"/>
      <c r="J19" s="711"/>
      <c r="K19" s="711"/>
      <c r="M19" s="612" t="s">
        <v>265</v>
      </c>
    </row>
    <row r="20" spans="2:13" ht="6" customHeight="1">
      <c r="B20" s="753" t="s">
        <v>280</v>
      </c>
      <c r="C20" s="538"/>
      <c r="D20" s="538"/>
      <c r="E20" s="538"/>
      <c r="F20" s="538"/>
      <c r="M20" s="613"/>
    </row>
    <row r="21" spans="2:13" ht="13">
      <c r="B21" s="711"/>
      <c r="C21" s="339" t="s">
        <v>274</v>
      </c>
      <c r="D21" s="340" t="s">
        <v>98</v>
      </c>
      <c r="E21" s="340" t="s">
        <v>99</v>
      </c>
      <c r="F21" s="340" t="s">
        <v>23</v>
      </c>
      <c r="H21" s="339" t="s">
        <v>274</v>
      </c>
      <c r="I21" s="340" t="s">
        <v>98</v>
      </c>
      <c r="J21" s="340" t="s">
        <v>99</v>
      </c>
      <c r="K21" s="340" t="s">
        <v>23</v>
      </c>
      <c r="M21" s="597" t="s">
        <v>274</v>
      </c>
    </row>
    <row r="22" spans="2:13" ht="6" customHeight="1">
      <c r="B22" s="711"/>
      <c r="M22" s="614"/>
    </row>
    <row r="23" spans="2:13" ht="6" customHeight="1">
      <c r="B23" s="539"/>
      <c r="C23" s="539"/>
      <c r="D23" s="539"/>
      <c r="E23" s="539"/>
      <c r="F23" s="539"/>
      <c r="H23" s="539"/>
      <c r="I23" s="539"/>
      <c r="J23" s="539"/>
      <c r="K23" s="539"/>
      <c r="M23" s="615"/>
    </row>
    <row r="24" spans="2:13" ht="13">
      <c r="B24" s="342" t="s">
        <v>0</v>
      </c>
      <c r="C24" s="343"/>
      <c r="H24" s="343"/>
      <c r="M24" s="343"/>
    </row>
    <row r="25" spans="2:13" ht="13">
      <c r="B25" s="344" t="s">
        <v>267</v>
      </c>
      <c r="C25" s="345">
        <v>926</v>
      </c>
      <c r="D25" s="346">
        <v>1787.3421267000001</v>
      </c>
      <c r="E25" s="346">
        <v>1343.9912975</v>
      </c>
      <c r="F25" s="346">
        <v>1141.8114404999999</v>
      </c>
      <c r="H25" s="345"/>
      <c r="I25" s="346"/>
      <c r="J25" s="346"/>
      <c r="K25" s="346"/>
      <c r="M25" s="345"/>
    </row>
    <row r="26" spans="2:13" s="540" customFormat="1" ht="13">
      <c r="B26" s="172" t="s">
        <v>197</v>
      </c>
      <c r="C26" s="28">
        <v>25</v>
      </c>
      <c r="D26" s="27">
        <v>36.646000000000001</v>
      </c>
      <c r="E26" s="27">
        <v>1438.165</v>
      </c>
      <c r="F26" s="27">
        <v>1631.3029999999999</v>
      </c>
      <c r="H26" s="28"/>
      <c r="I26" s="27"/>
      <c r="J26" s="27"/>
      <c r="K26" s="27"/>
      <c r="M26" s="28"/>
    </row>
    <row r="27" spans="2:13" s="540" customFormat="1" ht="13">
      <c r="B27" s="172" t="s">
        <v>436</v>
      </c>
      <c r="C27" s="28">
        <v>-165</v>
      </c>
      <c r="D27" s="27">
        <v>-227.767</v>
      </c>
      <c r="E27" s="27">
        <v>-494.505</v>
      </c>
      <c r="F27" s="27">
        <v>-507.89100000000002</v>
      </c>
      <c r="H27" s="28"/>
      <c r="I27" s="27"/>
      <c r="J27" s="27"/>
      <c r="K27" s="27"/>
      <c r="M27" s="28"/>
    </row>
    <row r="28" spans="2:13" s="540" customFormat="1" ht="13">
      <c r="B28" s="172" t="s">
        <v>50</v>
      </c>
      <c r="C28" s="28">
        <v>100</v>
      </c>
      <c r="D28" s="27">
        <v>186.17320801530002</v>
      </c>
      <c r="E28" s="27">
        <v>300.46955850000006</v>
      </c>
      <c r="F28" s="27">
        <v>1308.7917950999999</v>
      </c>
      <c r="H28" s="28"/>
      <c r="I28" s="27"/>
      <c r="J28" s="27"/>
      <c r="K28" s="27"/>
      <c r="M28" s="28"/>
    </row>
    <row r="29" spans="2:13" ht="3.4" customHeight="1">
      <c r="C29" s="349"/>
      <c r="H29" s="349"/>
      <c r="M29" s="349"/>
    </row>
    <row r="30" spans="2:13" ht="13">
      <c r="B30" s="350" t="s">
        <v>279</v>
      </c>
      <c r="C30" s="351">
        <v>885</v>
      </c>
      <c r="D30" s="352">
        <v>1782.3899994326</v>
      </c>
      <c r="E30" s="352">
        <v>2588.1212974999999</v>
      </c>
      <c r="F30" s="352">
        <v>3574.0154404999998</v>
      </c>
      <c r="H30" s="351"/>
      <c r="I30" s="352"/>
      <c r="J30" s="352"/>
      <c r="K30" s="352"/>
      <c r="M30" s="351"/>
    </row>
    <row r="31" spans="2:13" ht="3.4" customHeight="1">
      <c r="B31" s="539"/>
      <c r="C31" s="539"/>
      <c r="D31" s="539"/>
      <c r="E31" s="539"/>
      <c r="F31" s="539"/>
      <c r="H31" s="539"/>
      <c r="I31" s="539"/>
      <c r="J31" s="539"/>
      <c r="K31" s="539"/>
      <c r="M31" s="539"/>
    </row>
    <row r="32" spans="2:13" ht="15" customHeight="1">
      <c r="B32" s="721" t="s">
        <v>45</v>
      </c>
      <c r="C32" s="711"/>
      <c r="D32" s="711"/>
      <c r="E32" s="711"/>
      <c r="F32" s="711"/>
      <c r="G32" s="711"/>
      <c r="L32" s="536"/>
      <c r="M32" s="603"/>
    </row>
    <row r="33" spans="2:13" ht="27.75" customHeight="1">
      <c r="B33" s="721" t="s">
        <v>440</v>
      </c>
      <c r="C33" s="721"/>
      <c r="D33" s="721"/>
      <c r="E33" s="721"/>
      <c r="F33" s="721"/>
      <c r="G33" s="721"/>
      <c r="H33" s="721"/>
      <c r="I33" s="721"/>
      <c r="J33" s="721"/>
      <c r="K33" s="721"/>
      <c r="L33" s="721"/>
      <c r="M33" s="721"/>
    </row>
    <row r="34" spans="2:13" ht="15" customHeight="1"/>
    <row r="35" spans="2:13" ht="15" customHeight="1"/>
    <row r="36" spans="2:13" ht="15" customHeight="1"/>
    <row r="37" spans="2:13" ht="15" customHeight="1"/>
    <row r="38" spans="2:13" ht="15" customHeight="1"/>
    <row r="39" spans="2:13" ht="15" customHeight="1"/>
    <row r="40" spans="2:13" ht="15" customHeight="1"/>
    <row r="41" spans="2:13" ht="15" customHeight="1"/>
    <row r="42" spans="2:13" ht="15" customHeight="1"/>
    <row r="43" spans="2:13" ht="15" customHeight="1"/>
    <row r="44" spans="2:13" ht="15" customHeight="1"/>
    <row r="45" spans="2:13" ht="15" customHeight="1"/>
    <row r="46" spans="2:13" ht="15" customHeight="1"/>
    <row r="47" spans="2:13" ht="15" customHeight="1"/>
    <row r="48" spans="2:13"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spans="5:10" ht="15" customHeight="1"/>
    <row r="66" spans="5:10" ht="15" customHeight="1"/>
    <row r="67" spans="5:10" ht="15" customHeight="1">
      <c r="E67" s="353">
        <v>0</v>
      </c>
      <c r="J67" s="353">
        <v>0</v>
      </c>
    </row>
  </sheetData>
  <mergeCells count="8">
    <mergeCell ref="B33:M33"/>
    <mergeCell ref="B20:B22"/>
    <mergeCell ref="B32:G32"/>
    <mergeCell ref="H6:K6"/>
    <mergeCell ref="H19:K19"/>
    <mergeCell ref="C6:F6"/>
    <mergeCell ref="B7:B9"/>
    <mergeCell ref="C19:F19"/>
  </mergeCells>
  <pageMargins left="0.75" right="0.75" top="1" bottom="1" header="0.5" footer="0.5"/>
  <pageSetup paperSize="9" scale="54" orientation="portrait" r:id="rId1"/>
  <customProperties>
    <customPr name="_pios_id" r:id="rId2"/>
    <customPr name="EpmWorksheetKeyString_GUID" r:id="rId3"/>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sheetPr>
  <dimension ref="B1:N65"/>
  <sheetViews>
    <sheetView showGridLines="0" showRuler="0" view="pageBreakPreview" topLeftCell="A16" zoomScale="60" zoomScaleNormal="90" workbookViewId="0">
      <selection activeCell="D27" sqref="D27:H27"/>
    </sheetView>
  </sheetViews>
  <sheetFormatPr baseColWidth="10" defaultColWidth="13.453125" defaultRowHeight="12.5"/>
  <cols>
    <col min="1" max="1" width="1.90625" style="190" customWidth="1"/>
    <col min="2" max="2" width="95.453125" style="190" customWidth="1"/>
    <col min="3" max="3" width="1.453125" style="190" customWidth="1"/>
    <col min="4" max="8" width="9.90625" style="190" customWidth="1"/>
    <col min="9" max="9" width="1.453125" style="190" customWidth="1"/>
    <col min="10" max="13" width="9.90625" style="190" customWidth="1"/>
    <col min="14" max="14" width="10.08984375" style="190" customWidth="1"/>
    <col min="15" max="15" width="1.453125" style="190" customWidth="1"/>
    <col min="16" max="16384" width="13.453125" style="190"/>
  </cols>
  <sheetData>
    <row r="1" spans="2:14" ht="15" customHeight="1">
      <c r="B1" s="150" t="s">
        <v>0</v>
      </c>
    </row>
    <row r="2" spans="2:14" ht="15" customHeight="1">
      <c r="B2" s="150" t="s">
        <v>17</v>
      </c>
    </row>
    <row r="3" spans="2:14" ht="15" customHeight="1">
      <c r="B3" s="136" t="s">
        <v>18</v>
      </c>
    </row>
    <row r="4" spans="2:14" ht="15" customHeight="1">
      <c r="D4" s="686">
        <v>2019</v>
      </c>
      <c r="E4" s="687"/>
      <c r="F4" s="687"/>
      <c r="G4" s="687"/>
      <c r="H4" s="687"/>
      <c r="J4" s="686">
        <v>2020</v>
      </c>
      <c r="K4" s="687"/>
      <c r="L4" s="687"/>
      <c r="M4" s="687"/>
      <c r="N4" s="687"/>
    </row>
    <row r="5" spans="2:14" ht="3.4" customHeight="1"/>
    <row r="6" spans="2:14" ht="15" customHeight="1">
      <c r="D6" s="211" t="s">
        <v>19</v>
      </c>
      <c r="E6" s="210" t="s">
        <v>20</v>
      </c>
      <c r="F6" s="210" t="s">
        <v>21</v>
      </c>
      <c r="G6" s="430" t="s">
        <v>22</v>
      </c>
      <c r="H6" s="430" t="s">
        <v>23</v>
      </c>
      <c r="J6" s="211" t="s">
        <v>19</v>
      </c>
      <c r="K6" s="210" t="s">
        <v>20</v>
      </c>
      <c r="L6" s="210" t="s">
        <v>21</v>
      </c>
      <c r="M6" s="430" t="s">
        <v>22</v>
      </c>
      <c r="N6" s="430" t="s">
        <v>23</v>
      </c>
    </row>
    <row r="7" spans="2:14" ht="3.4" customHeight="1">
      <c r="D7" s="428"/>
      <c r="G7" s="208"/>
      <c r="H7" s="602"/>
      <c r="J7" s="428"/>
      <c r="M7" s="208"/>
      <c r="N7" s="602"/>
    </row>
    <row r="8" spans="2:14" ht="3.4" customHeight="1">
      <c r="B8" s="195"/>
      <c r="C8" s="195"/>
      <c r="D8" s="195"/>
      <c r="E8" s="195"/>
      <c r="F8" s="195"/>
      <c r="G8" s="367"/>
      <c r="H8" s="367"/>
      <c r="I8" s="195"/>
      <c r="J8" s="195"/>
      <c r="K8" s="195"/>
      <c r="L8" s="195"/>
      <c r="M8" s="367"/>
      <c r="N8" s="367"/>
    </row>
    <row r="9" spans="2:14" ht="15" customHeight="1">
      <c r="B9" s="139" t="s">
        <v>24</v>
      </c>
      <c r="D9" s="141">
        <v>11979</v>
      </c>
      <c r="E9" s="140">
        <v>12141.9292195</v>
      </c>
      <c r="F9" s="140">
        <v>11901.517583999999</v>
      </c>
      <c r="G9" s="312">
        <v>12399.591169200001</v>
      </c>
      <c r="H9" s="312">
        <v>48422.293027799999</v>
      </c>
      <c r="J9" s="141"/>
      <c r="K9" s="140"/>
      <c r="L9" s="140"/>
      <c r="M9" s="312"/>
      <c r="N9" s="312"/>
    </row>
    <row r="10" spans="2:14" ht="15" customHeight="1">
      <c r="B10" s="139" t="s">
        <v>350</v>
      </c>
      <c r="C10" s="204"/>
      <c r="D10" s="141">
        <v>534.63576360000002</v>
      </c>
      <c r="E10" s="312">
        <v>693.9462309999999</v>
      </c>
      <c r="F10" s="312">
        <v>823.07751410000014</v>
      </c>
      <c r="G10" s="312">
        <v>790</v>
      </c>
      <c r="H10" s="312">
        <v>2842</v>
      </c>
      <c r="J10" s="143"/>
      <c r="K10" s="142"/>
      <c r="L10" s="142"/>
      <c r="M10" s="313"/>
      <c r="N10" s="313"/>
    </row>
    <row r="11" spans="2:14" ht="15" customHeight="1">
      <c r="B11" s="139" t="s">
        <v>25</v>
      </c>
      <c r="C11" s="204"/>
      <c r="D11" s="141">
        <v>-8246.5312307000004</v>
      </c>
      <c r="E11" s="312">
        <v>-8364.4022670999966</v>
      </c>
      <c r="F11" s="312">
        <v>-9973.4380899000025</v>
      </c>
      <c r="G11" s="312">
        <v>-9168</v>
      </c>
      <c r="H11" s="312">
        <v>-35752</v>
      </c>
      <c r="J11" s="143"/>
      <c r="K11" s="142"/>
      <c r="L11" s="142"/>
      <c r="M11" s="313"/>
      <c r="N11" s="313"/>
    </row>
    <row r="12" spans="2:14" ht="15" customHeight="1">
      <c r="B12" s="139" t="s">
        <v>407</v>
      </c>
      <c r="C12" s="204"/>
      <c r="D12" s="141">
        <v>-3.3905276</v>
      </c>
      <c r="E12" s="312">
        <v>-33.8617755</v>
      </c>
      <c r="F12" s="312">
        <v>-2.9144212999999994</v>
      </c>
      <c r="G12" s="312">
        <v>-352</v>
      </c>
      <c r="H12" s="312">
        <v>-393</v>
      </c>
      <c r="J12" s="143"/>
      <c r="K12" s="142"/>
      <c r="L12" s="142"/>
      <c r="M12" s="313"/>
      <c r="N12" s="313"/>
    </row>
    <row r="13" spans="2:14" ht="15" customHeight="1">
      <c r="B13" s="212" t="s">
        <v>32</v>
      </c>
      <c r="D13" s="214">
        <v>4109</v>
      </c>
      <c r="E13" s="213">
        <v>4259.2594078000002</v>
      </c>
      <c r="F13" s="213">
        <v>4243.0785867000004</v>
      </c>
      <c r="G13" s="431">
        <v>4370.3283516000001</v>
      </c>
      <c r="H13" s="431">
        <v>16981.774406600001</v>
      </c>
      <c r="J13" s="214"/>
      <c r="K13" s="213"/>
      <c r="L13" s="213"/>
      <c r="M13" s="431"/>
      <c r="N13" s="431"/>
    </row>
    <row r="14" spans="2:14" ht="15" customHeight="1">
      <c r="B14" s="139" t="s">
        <v>33</v>
      </c>
      <c r="D14" s="141">
        <v>4264</v>
      </c>
      <c r="E14" s="140">
        <v>4437.6114078000001</v>
      </c>
      <c r="F14" s="140">
        <v>2748.2425867000002</v>
      </c>
      <c r="G14" s="312">
        <v>3669.1533516</v>
      </c>
      <c r="H14" s="312">
        <v>15118.976406600001</v>
      </c>
      <c r="J14" s="141"/>
      <c r="K14" s="140"/>
      <c r="L14" s="140"/>
      <c r="M14" s="312"/>
      <c r="N14" s="312"/>
    </row>
    <row r="15" spans="2:14" ht="15" customHeight="1">
      <c r="B15" s="215" t="s">
        <v>34</v>
      </c>
      <c r="D15" s="217">
        <v>0.35599999999999998</v>
      </c>
      <c r="E15" s="216">
        <v>0.36547828006386102</v>
      </c>
      <c r="F15" s="216">
        <v>0.23091530700207899</v>
      </c>
      <c r="G15" s="432">
        <v>0.29590922003251202</v>
      </c>
      <c r="H15" s="432">
        <v>0.312231731733976</v>
      </c>
      <c r="J15" s="217"/>
      <c r="K15" s="216"/>
      <c r="L15" s="216"/>
      <c r="M15" s="432"/>
      <c r="N15" s="432"/>
    </row>
    <row r="16" spans="2:14" ht="15" customHeight="1">
      <c r="B16" s="191" t="s">
        <v>35</v>
      </c>
      <c r="D16" s="143">
        <v>-2614</v>
      </c>
      <c r="E16" s="142">
        <v>-2633.4570521999999</v>
      </c>
      <c r="F16" s="142">
        <v>-2579.6047094</v>
      </c>
      <c r="G16" s="313">
        <v>-2754.7291593</v>
      </c>
      <c r="H16" s="313">
        <v>-10582.2182736</v>
      </c>
      <c r="J16" s="143"/>
      <c r="K16" s="142"/>
      <c r="L16" s="142"/>
      <c r="M16" s="313"/>
      <c r="N16" s="313"/>
    </row>
    <row r="17" spans="2:14" ht="15" customHeight="1">
      <c r="B17" s="139" t="s">
        <v>36</v>
      </c>
      <c r="D17" s="141">
        <v>1650</v>
      </c>
      <c r="E17" s="140">
        <v>1804.1543555999999</v>
      </c>
      <c r="F17" s="140">
        <v>168.63787730000001</v>
      </c>
      <c r="G17" s="312">
        <v>914.42419229999996</v>
      </c>
      <c r="H17" s="312">
        <v>4536.7581330000003</v>
      </c>
      <c r="J17" s="141"/>
      <c r="K17" s="140"/>
      <c r="L17" s="140"/>
      <c r="M17" s="312"/>
      <c r="N17" s="312"/>
    </row>
    <row r="18" spans="2:14" ht="15" customHeight="1">
      <c r="B18" s="191" t="s">
        <v>37</v>
      </c>
      <c r="D18" s="143">
        <v>4</v>
      </c>
      <c r="E18" s="142">
        <v>3.3905384999999999</v>
      </c>
      <c r="F18" s="142">
        <v>2.2913253</v>
      </c>
      <c r="G18" s="313">
        <v>3.3568875999999999</v>
      </c>
      <c r="H18" s="313">
        <v>12.952712999999999</v>
      </c>
      <c r="J18" s="143"/>
      <c r="K18" s="142"/>
      <c r="L18" s="142"/>
      <c r="M18" s="313"/>
      <c r="N18" s="313"/>
    </row>
    <row r="19" spans="2:14" ht="15" customHeight="1">
      <c r="B19" s="191" t="s">
        <v>413</v>
      </c>
      <c r="D19" s="143">
        <v>-411</v>
      </c>
      <c r="E19" s="142">
        <v>-441</v>
      </c>
      <c r="F19" s="142">
        <v>-540.30385980000005</v>
      </c>
      <c r="G19" s="313">
        <v>-439.85998430000001</v>
      </c>
      <c r="H19" s="313">
        <v>-1831.7257079999999</v>
      </c>
      <c r="J19" s="143"/>
      <c r="K19" s="142"/>
      <c r="L19" s="142"/>
      <c r="M19" s="313"/>
      <c r="N19" s="313"/>
    </row>
    <row r="20" spans="2:14" ht="15" customHeight="1">
      <c r="B20" s="139" t="s">
        <v>38</v>
      </c>
      <c r="D20" s="141">
        <v>1243</v>
      </c>
      <c r="E20" s="140">
        <v>1367</v>
      </c>
      <c r="F20" s="140">
        <v>-369.3746572</v>
      </c>
      <c r="G20" s="312">
        <v>477.9210956</v>
      </c>
      <c r="H20" s="312">
        <v>2717.985138</v>
      </c>
      <c r="J20" s="141"/>
      <c r="K20" s="140"/>
      <c r="L20" s="140"/>
      <c r="M20" s="312"/>
      <c r="N20" s="312"/>
    </row>
    <row r="21" spans="2:14" ht="15" customHeight="1">
      <c r="B21" s="191" t="s">
        <v>414</v>
      </c>
      <c r="D21" s="143">
        <v>-234</v>
      </c>
      <c r="E21" s="142">
        <v>-321</v>
      </c>
      <c r="F21" s="142">
        <v>102.2542541</v>
      </c>
      <c r="G21" s="313">
        <v>-601.31379030000005</v>
      </c>
      <c r="H21" s="313">
        <v>-1054.1842979</v>
      </c>
      <c r="J21" s="143"/>
      <c r="K21" s="142"/>
      <c r="L21" s="142"/>
      <c r="M21" s="313"/>
      <c r="N21" s="313"/>
    </row>
    <row r="22" spans="2:14" ht="15" customHeight="1">
      <c r="B22" s="191" t="s">
        <v>39</v>
      </c>
      <c r="D22" s="143">
        <v>1009</v>
      </c>
      <c r="E22" s="142">
        <v>1045.5144929999999</v>
      </c>
      <c r="F22" s="142">
        <v>-267.12040309999998</v>
      </c>
      <c r="G22" s="313">
        <v>-123.39269470000001</v>
      </c>
      <c r="H22" s="313">
        <v>1663.8008401</v>
      </c>
      <c r="J22" s="143"/>
      <c r="K22" s="142"/>
      <c r="L22" s="142"/>
      <c r="M22" s="313"/>
      <c r="N22" s="313"/>
    </row>
    <row r="23" spans="2:14" ht="15" customHeight="1">
      <c r="B23" s="139" t="s">
        <v>40</v>
      </c>
      <c r="D23" s="141">
        <v>926</v>
      </c>
      <c r="E23" s="140">
        <v>861.74506759999997</v>
      </c>
      <c r="F23" s="140">
        <v>-443.35082920000002</v>
      </c>
      <c r="G23" s="312">
        <v>-202.179857</v>
      </c>
      <c r="H23" s="312">
        <v>1141.8114404999999</v>
      </c>
      <c r="J23" s="141"/>
      <c r="K23" s="140"/>
      <c r="L23" s="140"/>
      <c r="M23" s="312"/>
      <c r="N23" s="312"/>
    </row>
    <row r="24" spans="2:14" ht="15" customHeight="1">
      <c r="B24" s="191" t="s">
        <v>41</v>
      </c>
      <c r="D24" s="143">
        <v>83</v>
      </c>
      <c r="E24" s="142">
        <v>183.76942539999999</v>
      </c>
      <c r="F24" s="142">
        <v>176.23042620000001</v>
      </c>
      <c r="G24" s="313">
        <v>78.787162300000006</v>
      </c>
      <c r="H24" s="313">
        <v>521.98939970000004</v>
      </c>
      <c r="J24" s="143"/>
      <c r="K24" s="142"/>
      <c r="L24" s="142"/>
      <c r="M24" s="313"/>
      <c r="N24" s="313"/>
    </row>
    <row r="25" spans="2:14" s="220" customFormat="1" ht="6.65" customHeight="1">
      <c r="B25" s="218"/>
      <c r="C25" s="218"/>
      <c r="D25" s="218"/>
      <c r="E25" s="218"/>
      <c r="F25" s="218"/>
      <c r="G25" s="218"/>
      <c r="H25" s="218"/>
      <c r="I25" s="218"/>
      <c r="J25" s="218"/>
      <c r="K25" s="218"/>
      <c r="L25" s="218"/>
      <c r="M25" s="218"/>
      <c r="N25" s="218"/>
    </row>
    <row r="26" spans="2:14" s="220" customFormat="1" ht="22.75" customHeight="1">
      <c r="B26" s="445"/>
      <c r="C26" s="219"/>
      <c r="D26" s="446"/>
      <c r="E26" s="446"/>
      <c r="F26" s="446"/>
      <c r="G26" s="447"/>
      <c r="H26" s="448"/>
      <c r="J26" s="448"/>
      <c r="K26" s="446"/>
      <c r="L26" s="446"/>
      <c r="M26" s="447"/>
      <c r="N26" s="448"/>
    </row>
    <row r="27" spans="2:14" s="435" customFormat="1" ht="15" customHeight="1">
      <c r="D27" s="694">
        <v>2019</v>
      </c>
      <c r="E27" s="695"/>
      <c r="F27" s="695"/>
      <c r="G27" s="695"/>
      <c r="H27" s="695"/>
      <c r="J27" s="694">
        <v>2020</v>
      </c>
      <c r="K27" s="695"/>
      <c r="L27" s="695"/>
      <c r="M27" s="695"/>
      <c r="N27" s="695"/>
    </row>
    <row r="28" spans="2:14" s="435" customFormat="1" ht="3.4" customHeight="1"/>
    <row r="29" spans="2:14" s="435" customFormat="1" ht="15" customHeight="1">
      <c r="D29" s="211" t="s">
        <v>19</v>
      </c>
      <c r="E29" s="210" t="s">
        <v>20</v>
      </c>
      <c r="F29" s="210" t="s">
        <v>21</v>
      </c>
      <c r="G29" s="430" t="s">
        <v>22</v>
      </c>
      <c r="H29" s="430" t="s">
        <v>23</v>
      </c>
      <c r="J29" s="211" t="s">
        <v>19</v>
      </c>
      <c r="K29" s="210" t="s">
        <v>20</v>
      </c>
      <c r="L29" s="210" t="s">
        <v>21</v>
      </c>
      <c r="M29" s="430" t="s">
        <v>22</v>
      </c>
      <c r="N29" s="430" t="s">
        <v>23</v>
      </c>
    </row>
    <row r="30" spans="2:14" s="472" customFormat="1" ht="3.4" customHeight="1">
      <c r="G30" s="208"/>
      <c r="H30" s="602"/>
      <c r="M30" s="208"/>
      <c r="N30" s="602"/>
    </row>
    <row r="31" spans="2:14" s="472" customFormat="1" ht="3.4" customHeight="1">
      <c r="B31" s="195"/>
      <c r="C31" s="195"/>
      <c r="D31" s="195"/>
      <c r="E31" s="195"/>
      <c r="F31" s="195"/>
      <c r="G31" s="367"/>
      <c r="H31" s="367"/>
      <c r="I31" s="195"/>
      <c r="J31" s="195"/>
      <c r="K31" s="195"/>
      <c r="L31" s="195"/>
      <c r="M31" s="367"/>
      <c r="N31" s="367"/>
    </row>
    <row r="32" spans="2:14" ht="15" customHeight="1">
      <c r="B32" s="139" t="s">
        <v>42</v>
      </c>
      <c r="D32" s="141">
        <v>5127</v>
      </c>
      <c r="E32" s="140">
        <v>5121.6446699999997</v>
      </c>
      <c r="F32" s="140">
        <v>5114.2190629999996</v>
      </c>
      <c r="G32" s="312">
        <v>5114.1037409999999</v>
      </c>
      <c r="H32" s="312">
        <v>5119.1376540000001</v>
      </c>
      <c r="J32" s="141"/>
      <c r="K32" s="140"/>
      <c r="L32" s="140"/>
      <c r="M32" s="312"/>
      <c r="N32" s="312"/>
    </row>
    <row r="33" spans="2:14" ht="15" customHeight="1">
      <c r="B33" s="139" t="s">
        <v>43</v>
      </c>
      <c r="D33" s="222">
        <v>0.16</v>
      </c>
      <c r="E33" s="221">
        <v>0.15609284109121899</v>
      </c>
      <c r="F33" s="221">
        <v>-9.9264388745641002E-2</v>
      </c>
      <c r="G33" s="433">
        <v>-5.2539774437086503E-2</v>
      </c>
      <c r="H33" s="433">
        <v>0.16789280000000001</v>
      </c>
      <c r="J33" s="222"/>
      <c r="K33" s="221"/>
      <c r="L33" s="221"/>
      <c r="M33" s="433"/>
      <c r="N33" s="433"/>
    </row>
    <row r="34" spans="2:14" ht="13">
      <c r="B34" s="223" t="s">
        <v>44</v>
      </c>
      <c r="D34" s="225">
        <v>0.16</v>
      </c>
      <c r="E34" s="224">
        <v>0.16296053203159799</v>
      </c>
      <c r="F34" s="224">
        <v>0.14497292528276701</v>
      </c>
      <c r="G34" s="434">
        <v>0.17977346365293501</v>
      </c>
      <c r="H34" s="434">
        <v>0.64844619999999997</v>
      </c>
      <c r="J34" s="225"/>
      <c r="K34" s="224"/>
      <c r="L34" s="224"/>
      <c r="M34" s="434"/>
      <c r="N34" s="434"/>
    </row>
    <row r="35" spans="2:14" ht="4.75" customHeight="1"/>
    <row r="36" spans="2:14" ht="3.65" customHeight="1">
      <c r="B36" s="195"/>
      <c r="C36" s="195"/>
      <c r="D36" s="195"/>
      <c r="E36" s="195"/>
      <c r="F36" s="195"/>
      <c r="G36" s="195"/>
      <c r="H36" s="195"/>
      <c r="I36" s="195"/>
      <c r="J36" s="195"/>
      <c r="K36" s="195"/>
      <c r="L36" s="195"/>
      <c r="M36" s="195"/>
      <c r="N36" s="195"/>
    </row>
    <row r="37" spans="2:14" ht="22.15" customHeight="1">
      <c r="B37" s="690" t="s">
        <v>415</v>
      </c>
      <c r="C37" s="691"/>
      <c r="D37" s="691"/>
      <c r="E37" s="691"/>
      <c r="F37" s="691"/>
      <c r="G37" s="691"/>
      <c r="H37" s="691"/>
      <c r="I37" s="691"/>
      <c r="J37" s="691"/>
      <c r="K37" s="691"/>
    </row>
    <row r="38" spans="2:14" ht="22.15" customHeight="1">
      <c r="B38" s="690" t="s">
        <v>403</v>
      </c>
      <c r="C38" s="691"/>
      <c r="D38" s="691"/>
      <c r="E38" s="691"/>
      <c r="F38" s="691"/>
      <c r="G38" s="691"/>
      <c r="H38" s="691"/>
      <c r="I38" s="691"/>
      <c r="J38" s="691"/>
      <c r="K38" s="691"/>
      <c r="L38" s="509"/>
      <c r="M38" s="509"/>
      <c r="N38" s="509"/>
    </row>
    <row r="39" spans="2:14" ht="30.25" customHeight="1">
      <c r="B39" s="691" t="s">
        <v>47</v>
      </c>
      <c r="C39" s="692"/>
      <c r="D39" s="692"/>
      <c r="E39" s="692"/>
      <c r="F39" s="692"/>
      <c r="G39" s="692"/>
      <c r="H39" s="692"/>
      <c r="I39" s="692"/>
      <c r="J39" s="692"/>
      <c r="K39" s="692"/>
      <c r="L39" s="692"/>
      <c r="M39" s="692"/>
      <c r="N39" s="692"/>
    </row>
    <row r="40" spans="2:14" ht="27" customHeight="1">
      <c r="B40" s="690" t="s">
        <v>420</v>
      </c>
      <c r="C40" s="692"/>
      <c r="D40" s="692"/>
      <c r="E40" s="692"/>
      <c r="F40" s="692"/>
      <c r="G40" s="692"/>
      <c r="H40" s="692"/>
      <c r="I40" s="692"/>
      <c r="J40" s="692"/>
      <c r="K40" s="692"/>
      <c r="L40" s="692"/>
      <c r="M40" s="692"/>
      <c r="N40" s="692"/>
    </row>
    <row r="41" spans="2:14" ht="27" customHeight="1">
      <c r="B41" s="690" t="s">
        <v>402</v>
      </c>
      <c r="C41" s="692"/>
      <c r="D41" s="692"/>
      <c r="E41" s="692"/>
      <c r="F41" s="692"/>
      <c r="G41" s="692"/>
      <c r="H41" s="692"/>
      <c r="I41" s="692"/>
      <c r="J41" s="692"/>
      <c r="K41" s="692"/>
      <c r="L41" s="692"/>
      <c r="M41" s="692"/>
      <c r="N41" s="692"/>
    </row>
    <row r="42" spans="2:14" ht="17.5" customHeight="1">
      <c r="B42" s="688" t="s">
        <v>46</v>
      </c>
      <c r="C42" s="693"/>
      <c r="D42" s="693"/>
      <c r="E42" s="693"/>
      <c r="F42" s="693"/>
      <c r="G42" s="693"/>
      <c r="H42" s="693"/>
      <c r="I42" s="693"/>
      <c r="J42" s="693"/>
      <c r="K42" s="693"/>
      <c r="L42" s="693"/>
      <c r="M42" s="693"/>
      <c r="N42" s="693"/>
    </row>
    <row r="43" spans="2:14" ht="17.5" customHeight="1"/>
    <row r="44" spans="2:14" ht="17.5" customHeight="1"/>
    <row r="45" spans="2:14" ht="17.5" customHeight="1"/>
    <row r="46" spans="2:14" ht="17.5" customHeight="1"/>
    <row r="47" spans="2:14" ht="17.5" customHeight="1"/>
    <row r="48" spans="2:14" ht="17.5" customHeight="1"/>
    <row r="49" ht="17.5" customHeight="1"/>
    <row r="50" ht="17.5" customHeight="1"/>
    <row r="51" ht="17.5" customHeight="1"/>
    <row r="52" ht="17.5" customHeight="1"/>
    <row r="53" ht="17.5" customHeight="1"/>
    <row r="54" ht="17.5" customHeight="1"/>
    <row r="55" ht="17.5" customHeight="1"/>
    <row r="56" ht="17.5" customHeight="1"/>
    <row r="57" ht="17.5" customHeight="1"/>
    <row r="58" ht="17.5" customHeight="1"/>
    <row r="59" ht="17.5" customHeight="1"/>
    <row r="60" ht="17.5" customHeight="1"/>
    <row r="61" ht="17.5" customHeight="1"/>
    <row r="62" ht="17.5" customHeight="1"/>
    <row r="63" ht="17.5" customHeight="1"/>
    <row r="64" ht="17.5" customHeight="1"/>
    <row r="65" ht="17.5" customHeight="1"/>
  </sheetData>
  <mergeCells count="10">
    <mergeCell ref="B37:K37"/>
    <mergeCell ref="B40:N40"/>
    <mergeCell ref="D4:H4"/>
    <mergeCell ref="J4:N4"/>
    <mergeCell ref="B42:N42"/>
    <mergeCell ref="B39:N39"/>
    <mergeCell ref="B41:N41"/>
    <mergeCell ref="D27:H27"/>
    <mergeCell ref="J27:N27"/>
    <mergeCell ref="B38:K38"/>
  </mergeCells>
  <pageMargins left="0.75" right="0.75" top="1" bottom="1" header="0.5" footer="0.5"/>
  <pageSetup paperSize="9" scale="44" orientation="landscape" r:id="rId1"/>
  <customProperties>
    <customPr name="_pios_id" r:id="rId2"/>
    <customPr name="EpmWorksheetKeyString_GUID" r:id="rId3"/>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sheetPr>
  <dimension ref="B1:N50"/>
  <sheetViews>
    <sheetView showGridLines="0" showRuler="0" view="pageBreakPreview" zoomScale="90" zoomScaleNormal="100" zoomScaleSheetLayoutView="90" workbookViewId="0">
      <selection activeCell="G17" sqref="G17"/>
    </sheetView>
  </sheetViews>
  <sheetFormatPr baseColWidth="10" defaultColWidth="13.453125" defaultRowHeight="12.5"/>
  <cols>
    <col min="1" max="1" width="1.90625" style="190" customWidth="1"/>
    <col min="2" max="2" width="39.453125" style="190" customWidth="1"/>
    <col min="3" max="3" width="0.453125" style="190" customWidth="1"/>
    <col min="4" max="8" width="9.90625" style="190" customWidth="1"/>
    <col min="9" max="9" width="1.453125" style="190" customWidth="1"/>
    <col min="10" max="14" width="9.90625" style="190" customWidth="1"/>
    <col min="15" max="15" width="1.453125" style="190" customWidth="1"/>
    <col min="16" max="16384" width="13.453125" style="190"/>
  </cols>
  <sheetData>
    <row r="1" spans="2:14" ht="15" customHeight="1">
      <c r="B1" s="191" t="s">
        <v>0</v>
      </c>
    </row>
    <row r="2" spans="2:14" ht="15" customHeight="1">
      <c r="B2" s="191" t="s">
        <v>48</v>
      </c>
    </row>
    <row r="3" spans="2:14" ht="15" customHeight="1">
      <c r="B3" s="136" t="s">
        <v>18</v>
      </c>
    </row>
    <row r="4" spans="2:14" ht="20.25" customHeight="1">
      <c r="D4" s="686">
        <v>2019</v>
      </c>
      <c r="E4" s="687"/>
      <c r="F4" s="687"/>
      <c r="G4" s="687"/>
      <c r="H4" s="687"/>
      <c r="J4" s="686">
        <v>2020</v>
      </c>
      <c r="K4" s="687"/>
      <c r="L4" s="687"/>
      <c r="M4" s="687"/>
      <c r="N4" s="687"/>
    </row>
    <row r="5" spans="2:14" ht="9.25" customHeight="1"/>
    <row r="6" spans="2:14" ht="15" customHeight="1">
      <c r="D6" s="211" t="s">
        <v>19</v>
      </c>
      <c r="E6" s="210" t="s">
        <v>20</v>
      </c>
      <c r="F6" s="210" t="s">
        <v>21</v>
      </c>
      <c r="G6" s="430" t="s">
        <v>22</v>
      </c>
      <c r="H6" s="430" t="s">
        <v>23</v>
      </c>
      <c r="J6" s="211" t="s">
        <v>19</v>
      </c>
      <c r="K6" s="210" t="s">
        <v>20</v>
      </c>
      <c r="L6" s="210" t="s">
        <v>21</v>
      </c>
      <c r="M6" s="430" t="s">
        <v>22</v>
      </c>
      <c r="N6" s="430" t="s">
        <v>23</v>
      </c>
    </row>
    <row r="7" spans="2:14" ht="6.65" customHeight="1">
      <c r="D7" s="436"/>
      <c r="H7" s="602"/>
      <c r="J7" s="436"/>
      <c r="M7" s="208"/>
      <c r="N7" s="602"/>
    </row>
    <row r="8" spans="2:14" ht="6.65" customHeight="1">
      <c r="B8" s="195"/>
      <c r="C8" s="195"/>
      <c r="D8" s="437"/>
      <c r="E8" s="195"/>
      <c r="F8" s="195"/>
      <c r="G8" s="195"/>
      <c r="H8" s="367"/>
      <c r="I8" s="195"/>
      <c r="J8" s="437"/>
      <c r="K8" s="195"/>
      <c r="L8" s="195"/>
      <c r="M8" s="367"/>
      <c r="N8" s="367"/>
    </row>
    <row r="9" spans="2:14" ht="15" customHeight="1">
      <c r="B9" s="139" t="s">
        <v>24</v>
      </c>
      <c r="D9" s="466">
        <v>11979</v>
      </c>
      <c r="E9" s="383">
        <v>12142</v>
      </c>
      <c r="F9" s="383">
        <v>11902</v>
      </c>
      <c r="G9" s="383">
        <v>12400</v>
      </c>
      <c r="H9" s="383">
        <v>48422</v>
      </c>
      <c r="I9" s="305"/>
      <c r="J9" s="466"/>
      <c r="K9" s="304"/>
      <c r="L9" s="304"/>
      <c r="M9" s="469"/>
      <c r="N9" s="383"/>
    </row>
    <row r="10" spans="2:14" ht="14.25" customHeight="1">
      <c r="B10" s="302" t="s">
        <v>49</v>
      </c>
      <c r="D10" s="467">
        <v>1280</v>
      </c>
      <c r="E10" s="384">
        <v>1286</v>
      </c>
      <c r="F10" s="385">
        <v>1368</v>
      </c>
      <c r="G10" s="384">
        <v>1668</v>
      </c>
      <c r="H10" s="384">
        <v>5602</v>
      </c>
      <c r="I10" s="305"/>
      <c r="J10" s="467"/>
      <c r="K10" s="306"/>
      <c r="L10" s="309"/>
      <c r="M10" s="308"/>
      <c r="N10" s="384"/>
    </row>
    <row r="11" spans="2:14" ht="16.5" customHeight="1">
      <c r="B11" s="302" t="s">
        <v>380</v>
      </c>
      <c r="D11" s="467">
        <v>10700</v>
      </c>
      <c r="E11" s="384">
        <v>10856</v>
      </c>
      <c r="F11" s="385">
        <v>10533</v>
      </c>
      <c r="G11" s="384">
        <v>10732</v>
      </c>
      <c r="H11" s="384">
        <v>42820</v>
      </c>
      <c r="I11" s="305"/>
      <c r="J11" s="467"/>
      <c r="K11" s="306"/>
      <c r="L11" s="309"/>
      <c r="M11" s="308"/>
      <c r="N11" s="384"/>
    </row>
    <row r="12" spans="2:14" ht="15" customHeight="1">
      <c r="B12" s="207" t="s">
        <v>381</v>
      </c>
      <c r="D12" s="468"/>
      <c r="E12" s="307"/>
      <c r="F12" s="308"/>
      <c r="G12" s="307"/>
      <c r="H12" s="307"/>
      <c r="I12" s="305"/>
      <c r="J12" s="468"/>
      <c r="K12" s="306"/>
      <c r="L12" s="309"/>
      <c r="M12" s="308"/>
      <c r="N12" s="307"/>
    </row>
    <row r="13" spans="2:14" ht="15" customHeight="1">
      <c r="B13" s="303" t="s">
        <v>382</v>
      </c>
      <c r="D13" s="468">
        <v>0.34</v>
      </c>
      <c r="E13" s="307">
        <v>0.35</v>
      </c>
      <c r="F13" s="308">
        <v>0.34</v>
      </c>
      <c r="G13" s="307">
        <v>0.33</v>
      </c>
      <c r="H13" s="307">
        <v>0.34</v>
      </c>
      <c r="I13" s="305"/>
      <c r="J13" s="468"/>
      <c r="K13" s="306"/>
      <c r="L13" s="309"/>
      <c r="M13" s="308"/>
      <c r="N13" s="307"/>
    </row>
    <row r="14" spans="2:14" ht="15" customHeight="1">
      <c r="B14" s="303" t="s">
        <v>383</v>
      </c>
      <c r="D14" s="468">
        <v>0.64</v>
      </c>
      <c r="E14" s="307">
        <v>0.63</v>
      </c>
      <c r="F14" s="308">
        <v>0.63</v>
      </c>
      <c r="G14" s="307">
        <v>0.65</v>
      </c>
      <c r="H14" s="307">
        <v>0.64</v>
      </c>
      <c r="I14" s="305"/>
      <c r="J14" s="468"/>
      <c r="K14" s="306"/>
      <c r="L14" s="309"/>
      <c r="M14" s="308"/>
      <c r="N14" s="307"/>
    </row>
    <row r="15" spans="2:14" ht="17.149999999999999" customHeight="1">
      <c r="B15" s="303" t="s">
        <v>50</v>
      </c>
      <c r="D15" s="468">
        <v>0.02</v>
      </c>
      <c r="E15" s="307">
        <v>0.02</v>
      </c>
      <c r="F15" s="308">
        <v>0.02</v>
      </c>
      <c r="G15" s="307">
        <v>0.02</v>
      </c>
      <c r="H15" s="307">
        <v>0.02</v>
      </c>
      <c r="I15" s="305"/>
      <c r="J15" s="468"/>
      <c r="K15" s="305"/>
      <c r="L15" s="305"/>
      <c r="M15" s="470"/>
      <c r="N15" s="307"/>
    </row>
    <row r="16" spans="2:14" ht="17.5" customHeight="1">
      <c r="B16" s="195"/>
      <c r="C16" s="195"/>
      <c r="D16" s="195"/>
      <c r="E16" s="195"/>
      <c r="F16" s="195"/>
      <c r="G16" s="195"/>
      <c r="H16" s="367"/>
      <c r="I16" s="195"/>
      <c r="J16" s="195"/>
      <c r="K16" s="195"/>
      <c r="L16" s="195"/>
      <c r="M16" s="195"/>
      <c r="N16" s="195"/>
    </row>
    <row r="17" spans="2:14" ht="17.5" customHeight="1">
      <c r="B17" s="465"/>
      <c r="C17" s="465"/>
      <c r="D17" s="465"/>
      <c r="E17" s="465"/>
      <c r="F17" s="465"/>
      <c r="G17" s="465"/>
      <c r="H17" s="465"/>
      <c r="I17" s="465"/>
      <c r="J17" s="465"/>
      <c r="K17" s="465"/>
      <c r="L17" s="465"/>
      <c r="M17" s="465"/>
      <c r="N17" s="465"/>
    </row>
    <row r="18" spans="2:14" ht="17.5" customHeight="1"/>
    <row r="19" spans="2:14" ht="17.5" customHeight="1"/>
    <row r="20" spans="2:14" ht="17.5" customHeight="1"/>
    <row r="21" spans="2:14" ht="17.5" customHeight="1"/>
    <row r="22" spans="2:14" ht="17.5" customHeight="1"/>
    <row r="23" spans="2:14" ht="17.5" customHeight="1"/>
    <row r="24" spans="2:14" ht="17.5" customHeight="1"/>
    <row r="25" spans="2:14" ht="17.5" customHeight="1"/>
    <row r="26" spans="2:14" ht="17.5" customHeight="1"/>
    <row r="27" spans="2:14" ht="17.5" customHeight="1"/>
    <row r="28" spans="2:14" ht="17.5" customHeight="1"/>
    <row r="29" spans="2:14" ht="17.5" customHeight="1"/>
    <row r="30" spans="2:14" ht="17.5" customHeight="1"/>
    <row r="31" spans="2:14" ht="15.75" customHeight="1"/>
    <row r="32" spans="2:14"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sheetData>
  <mergeCells count="2">
    <mergeCell ref="D4:H4"/>
    <mergeCell ref="J4:N4"/>
  </mergeCells>
  <pageMargins left="0.75" right="0.75" top="1" bottom="1" header="0.5" footer="0.5"/>
  <pageSetup paperSize="9" scale="62" orientation="landscape" r:id="rId1"/>
  <customProperties>
    <customPr name="_pios_id" r:id="rId2"/>
    <customPr name="EpmWorksheetKeyString_GUID" r:id="rId3"/>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70C0"/>
  </sheetPr>
  <dimension ref="B1:P28"/>
  <sheetViews>
    <sheetView showGridLines="0" showRuler="0" view="pageBreakPreview" zoomScale="70" zoomScaleNormal="60" zoomScaleSheetLayoutView="70" workbookViewId="0">
      <selection activeCell="M24" sqref="M24"/>
    </sheetView>
  </sheetViews>
  <sheetFormatPr baseColWidth="10" defaultColWidth="13.453125" defaultRowHeight="12.5"/>
  <cols>
    <col min="1" max="1" width="1.90625" style="190" customWidth="1"/>
    <col min="2" max="2" width="46.453125" style="190" customWidth="1"/>
    <col min="3" max="3" width="1.7265625" style="190" customWidth="1"/>
    <col min="4" max="8" width="9.90625" style="190" customWidth="1"/>
    <col min="9" max="9" width="1.453125" style="190" customWidth="1"/>
    <col min="10" max="14" width="9.90625" style="190" customWidth="1"/>
    <col min="15" max="15" width="1.453125" style="190" customWidth="1"/>
    <col min="16" max="16384" width="13.453125" style="190"/>
  </cols>
  <sheetData>
    <row r="1" spans="2:16" ht="17.149999999999999" customHeight="1">
      <c r="B1" s="191" t="s">
        <v>0</v>
      </c>
    </row>
    <row r="2" spans="2:16" ht="17.149999999999999" customHeight="1">
      <c r="B2" s="191" t="s">
        <v>51</v>
      </c>
    </row>
    <row r="3" spans="2:16" ht="17.149999999999999" customHeight="1">
      <c r="B3" s="136" t="s">
        <v>18</v>
      </c>
    </row>
    <row r="4" spans="2:16" ht="18.75" customHeight="1">
      <c r="D4" s="686">
        <v>2019</v>
      </c>
      <c r="E4" s="687"/>
      <c r="F4" s="687"/>
      <c r="G4" s="687"/>
      <c r="H4" s="687"/>
      <c r="J4" s="686">
        <v>2020</v>
      </c>
      <c r="K4" s="687"/>
      <c r="L4" s="687"/>
      <c r="M4" s="687"/>
      <c r="N4" s="687"/>
    </row>
    <row r="5" spans="2:16" ht="4.75" customHeight="1"/>
    <row r="6" spans="2:16" ht="17.149999999999999" customHeight="1">
      <c r="D6" s="211" t="s">
        <v>19</v>
      </c>
      <c r="E6" s="210" t="s">
        <v>20</v>
      </c>
      <c r="F6" s="210" t="s">
        <v>21</v>
      </c>
      <c r="G6" s="430" t="s">
        <v>22</v>
      </c>
      <c r="H6" s="430" t="s">
        <v>23</v>
      </c>
      <c r="J6" s="211" t="s">
        <v>19</v>
      </c>
      <c r="K6" s="210" t="s">
        <v>20</v>
      </c>
      <c r="L6" s="210" t="s">
        <v>21</v>
      </c>
      <c r="M6" s="430" t="s">
        <v>22</v>
      </c>
      <c r="N6" s="430" t="s">
        <v>23</v>
      </c>
    </row>
    <row r="7" spans="2:16" ht="5.15" customHeight="1">
      <c r="D7" s="208"/>
      <c r="G7" s="208"/>
      <c r="H7" s="602"/>
      <c r="J7" s="208"/>
      <c r="M7" s="208"/>
    </row>
    <row r="8" spans="2:16" ht="11.9" customHeight="1">
      <c r="B8" s="195"/>
      <c r="C8" s="195"/>
      <c r="D8" s="367"/>
      <c r="E8" s="195"/>
      <c r="F8" s="195"/>
      <c r="G8" s="367"/>
      <c r="H8" s="367"/>
      <c r="I8" s="195"/>
      <c r="J8" s="367"/>
      <c r="K8" s="195"/>
      <c r="L8" s="195"/>
      <c r="M8" s="367"/>
      <c r="N8" s="195"/>
    </row>
    <row r="9" spans="2:16" ht="18" customHeight="1">
      <c r="B9" s="226" t="s">
        <v>52</v>
      </c>
      <c r="D9" s="228">
        <v>3126.1549999999993</v>
      </c>
      <c r="E9" s="227">
        <v>3194.3710000000024</v>
      </c>
      <c r="F9" s="227">
        <v>3242.2109999999975</v>
      </c>
      <c r="G9" s="471">
        <v>3287.4169999999995</v>
      </c>
      <c r="H9" s="471">
        <v>12850.153999999999</v>
      </c>
      <c r="J9" s="228"/>
      <c r="K9" s="471"/>
      <c r="L9" s="471"/>
      <c r="M9" s="471"/>
      <c r="N9" s="471"/>
      <c r="O9" s="602"/>
      <c r="P9" s="602"/>
    </row>
    <row r="10" spans="2:16" ht="18" customHeight="1">
      <c r="B10" s="226" t="s">
        <v>53</v>
      </c>
      <c r="D10" s="228">
        <v>1779</v>
      </c>
      <c r="E10" s="227">
        <v>1785.4515256</v>
      </c>
      <c r="F10" s="227">
        <v>1864.7505636000001</v>
      </c>
      <c r="G10" s="471">
        <v>1970.1035758</v>
      </c>
      <c r="H10" s="471">
        <v>7399.0575860999998</v>
      </c>
      <c r="J10" s="228"/>
      <c r="K10" s="471"/>
      <c r="L10" s="471"/>
      <c r="M10" s="471"/>
      <c r="N10" s="471"/>
      <c r="O10" s="602"/>
      <c r="P10" s="602"/>
    </row>
    <row r="11" spans="2:16" ht="18" customHeight="1">
      <c r="B11" s="226" t="s">
        <v>54</v>
      </c>
      <c r="D11" s="228">
        <v>1690.52087818</v>
      </c>
      <c r="E11" s="227">
        <v>1720.3767077</v>
      </c>
      <c r="F11" s="227">
        <v>1772.979595</v>
      </c>
      <c r="G11" s="471">
        <v>1925.1103427</v>
      </c>
      <c r="H11" s="471">
        <v>7108.9847949000005</v>
      </c>
      <c r="J11" s="228"/>
      <c r="K11" s="471"/>
      <c r="L11" s="471"/>
      <c r="M11" s="471"/>
      <c r="N11" s="471"/>
      <c r="O11" s="602"/>
      <c r="P11" s="602"/>
    </row>
    <row r="12" spans="2:16" ht="18" customHeight="1">
      <c r="B12" s="226" t="s">
        <v>55</v>
      </c>
      <c r="D12" s="228">
        <v>2563</v>
      </c>
      <c r="E12" s="227">
        <v>2466.5625329</v>
      </c>
      <c r="F12" s="227">
        <v>2506.7299954999999</v>
      </c>
      <c r="G12" s="471">
        <v>2498.7317681</v>
      </c>
      <c r="H12" s="471">
        <v>10035.151911499999</v>
      </c>
      <c r="J12" s="228"/>
      <c r="K12" s="471"/>
      <c r="L12" s="471"/>
      <c r="M12" s="471"/>
      <c r="N12" s="471"/>
      <c r="O12" s="602"/>
      <c r="P12" s="602"/>
    </row>
    <row r="13" spans="2:16" ht="18" customHeight="1">
      <c r="B13" s="226" t="s">
        <v>314</v>
      </c>
      <c r="D13" s="228">
        <v>2406.6551035000002</v>
      </c>
      <c r="E13" s="227">
        <f>+'P&amp;L HISPAM '!E9</f>
        <v>2610.8618404500003</v>
      </c>
      <c r="F13" s="227">
        <f>+'P&amp;L HISPAM '!F9</f>
        <v>2207.8507269299989</v>
      </c>
      <c r="G13" s="471">
        <f>+'P&amp;L HISPAM '!G9</f>
        <v>2429.6744032400002</v>
      </c>
      <c r="H13" s="471">
        <f>+'P&amp;L HISPAM '!H9</f>
        <v>9655.042074089999</v>
      </c>
      <c r="J13" s="616"/>
      <c r="K13" s="617"/>
      <c r="L13" s="617"/>
      <c r="M13" s="617"/>
      <c r="N13" s="617"/>
      <c r="O13" s="602"/>
      <c r="P13" s="602"/>
    </row>
    <row r="14" spans="2:16" s="651" customFormat="1" ht="18" customHeight="1">
      <c r="B14" s="653" t="s">
        <v>323</v>
      </c>
      <c r="D14" s="228">
        <v>219</v>
      </c>
      <c r="E14" s="227">
        <v>216.1451634</v>
      </c>
      <c r="F14" s="227">
        <v>199.59852290000001</v>
      </c>
      <c r="G14" s="471">
        <v>207.4290599</v>
      </c>
      <c r="H14" s="471">
        <v>842.35750829999995</v>
      </c>
      <c r="J14" s="616"/>
      <c r="K14" s="617"/>
      <c r="L14" s="617"/>
      <c r="M14" s="617"/>
      <c r="N14" s="617"/>
      <c r="O14" s="652"/>
      <c r="P14" s="652"/>
    </row>
    <row r="15" spans="2:16" s="651" customFormat="1" ht="18" customHeight="1">
      <c r="B15" s="653" t="s">
        <v>56</v>
      </c>
      <c r="D15" s="228">
        <f>+D16-SUM(D9:D14)</f>
        <v>194.66901832000076</v>
      </c>
      <c r="E15" s="227">
        <f>+E16-SUM(E9:E14)</f>
        <v>148.16044944999703</v>
      </c>
      <c r="F15" s="227">
        <f t="shared" ref="F15:G15" si="0">+F16-SUM(F9:F14)</f>
        <v>107.39718007000374</v>
      </c>
      <c r="G15" s="471">
        <f t="shared" si="0"/>
        <v>81.125019460001567</v>
      </c>
      <c r="H15" s="471">
        <f>+H16-SUM(H9:H14)</f>
        <v>531.54515290999552</v>
      </c>
      <c r="J15" s="616"/>
      <c r="K15" s="617"/>
      <c r="L15" s="617"/>
      <c r="M15" s="617"/>
      <c r="N15" s="617"/>
      <c r="O15" s="652"/>
      <c r="P15" s="652"/>
    </row>
    <row r="16" spans="2:16" ht="18" customHeight="1">
      <c r="B16" s="226" t="s">
        <v>57</v>
      </c>
      <c r="D16" s="228">
        <v>11979</v>
      </c>
      <c r="E16" s="227">
        <v>12141.9292195</v>
      </c>
      <c r="F16" s="227">
        <v>11901.517583999999</v>
      </c>
      <c r="G16" s="471">
        <v>12399.591169200001</v>
      </c>
      <c r="H16" s="471">
        <v>48422.293027799999</v>
      </c>
      <c r="J16" s="228"/>
      <c r="K16" s="471"/>
      <c r="L16" s="471"/>
      <c r="M16" s="471"/>
      <c r="N16" s="471"/>
      <c r="O16" s="602"/>
      <c r="P16" s="602"/>
    </row>
    <row r="17" spans="2:16" ht="7.5" customHeight="1">
      <c r="K17" s="602"/>
      <c r="L17" s="602"/>
      <c r="M17" s="602"/>
      <c r="N17" s="602"/>
      <c r="O17" s="602"/>
      <c r="P17" s="602"/>
    </row>
    <row r="18" spans="2:16" ht="11.9" customHeight="1">
      <c r="B18" s="195"/>
      <c r="C18" s="195"/>
      <c r="D18" s="195"/>
      <c r="E18" s="195"/>
      <c r="F18" s="195"/>
      <c r="G18" s="195"/>
      <c r="H18" s="195"/>
      <c r="I18" s="195"/>
      <c r="J18" s="195"/>
      <c r="K18" s="195"/>
      <c r="L18" s="195"/>
      <c r="M18" s="195"/>
      <c r="N18" s="195"/>
    </row>
    <row r="19" spans="2:16" s="518" customFormat="1" ht="21.25" customHeight="1">
      <c r="B19" s="633" t="s">
        <v>458</v>
      </c>
    </row>
    <row r="20" spans="2:16" ht="19.5" customHeight="1">
      <c r="B20" s="696" t="s">
        <v>46</v>
      </c>
      <c r="C20" s="697"/>
      <c r="D20" s="697"/>
      <c r="E20" s="697"/>
      <c r="F20" s="697"/>
      <c r="G20" s="697"/>
      <c r="H20" s="697"/>
      <c r="I20" s="697"/>
      <c r="J20" s="697"/>
      <c r="K20" s="697"/>
      <c r="L20" s="697"/>
      <c r="M20" s="697"/>
      <c r="N20" s="697"/>
    </row>
    <row r="21" spans="2:16" ht="29.9" customHeight="1">
      <c r="B21" s="696" t="s">
        <v>402</v>
      </c>
      <c r="C21" s="696"/>
      <c r="D21" s="696"/>
      <c r="E21" s="696"/>
      <c r="F21" s="696"/>
      <c r="G21" s="696"/>
      <c r="H21" s="696"/>
      <c r="I21" s="696"/>
      <c r="J21" s="696"/>
      <c r="K21" s="696"/>
      <c r="L21" s="696"/>
      <c r="M21" s="696"/>
      <c r="N21" s="696"/>
    </row>
    <row r="22" spans="2:16" ht="15.75" customHeight="1"/>
    <row r="23" spans="2:16" ht="15.75" customHeight="1">
      <c r="B23" s="687"/>
      <c r="C23" s="687"/>
      <c r="D23" s="687"/>
      <c r="E23" s="687"/>
      <c r="F23" s="687"/>
      <c r="G23" s="687"/>
      <c r="H23" s="687"/>
      <c r="I23" s="687"/>
      <c r="J23" s="687"/>
      <c r="K23" s="687"/>
      <c r="L23" s="687"/>
      <c r="M23" s="687"/>
      <c r="N23" s="687"/>
    </row>
    <row r="24" spans="2:16" ht="15.75" customHeight="1"/>
    <row r="25" spans="2:16" ht="15.75" customHeight="1">
      <c r="B25" s="687"/>
      <c r="C25" s="687"/>
      <c r="D25" s="687"/>
      <c r="E25" s="687"/>
      <c r="F25" s="687"/>
      <c r="G25" s="687"/>
      <c r="H25" s="687"/>
      <c r="I25" s="687"/>
      <c r="J25" s="687"/>
      <c r="K25" s="687"/>
      <c r="L25" s="687"/>
      <c r="M25" s="687"/>
      <c r="N25" s="687"/>
    </row>
    <row r="26" spans="2:16" ht="15.75" customHeight="1">
      <c r="B26" s="687"/>
      <c r="C26" s="687"/>
      <c r="D26" s="687"/>
      <c r="E26" s="687"/>
      <c r="F26" s="687"/>
      <c r="G26" s="687"/>
      <c r="H26" s="687"/>
      <c r="I26" s="687"/>
      <c r="J26" s="687"/>
      <c r="K26" s="687"/>
      <c r="L26" s="687"/>
      <c r="M26" s="687"/>
      <c r="N26" s="687"/>
    </row>
    <row r="27" spans="2:16" ht="15.75" customHeight="1"/>
    <row r="28" spans="2:16" ht="15" customHeight="1"/>
  </sheetData>
  <mergeCells count="7">
    <mergeCell ref="B21:N21"/>
    <mergeCell ref="B23:N23"/>
    <mergeCell ref="B25:N25"/>
    <mergeCell ref="B26:N26"/>
    <mergeCell ref="D4:H4"/>
    <mergeCell ref="J4:N4"/>
    <mergeCell ref="B20:N20"/>
  </mergeCells>
  <pageMargins left="0.75" right="0.75" top="1" bottom="1" header="0.5" footer="0.5"/>
  <pageSetup paperSize="9" scale="58" orientation="landscape" r:id="rId1"/>
  <customProperties>
    <customPr name="_pios_id" r:id="rId2"/>
    <customPr name="EpmWorksheetKeyString_GUID" r:id="rId3"/>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70C0"/>
  </sheetPr>
  <dimension ref="B1:N34"/>
  <sheetViews>
    <sheetView showGridLines="0" showRuler="0" view="pageBreakPreview" topLeftCell="A2" zoomScale="90" zoomScaleNormal="100" zoomScaleSheetLayoutView="90" workbookViewId="0">
      <selection activeCell="D27" sqref="D27"/>
    </sheetView>
  </sheetViews>
  <sheetFormatPr baseColWidth="10" defaultColWidth="13.453125" defaultRowHeight="12.5"/>
  <cols>
    <col min="1" max="1" width="1.90625" style="190" customWidth="1"/>
    <col min="2" max="2" width="49.453125" style="190" customWidth="1"/>
    <col min="3" max="3" width="1.453125" style="190" customWidth="1"/>
    <col min="4" max="8" width="9.90625" style="190" customWidth="1"/>
    <col min="9" max="9" width="1.453125" style="190" customWidth="1"/>
    <col min="10" max="14" width="9.90625" style="190" customWidth="1"/>
    <col min="15" max="15" width="1.453125" style="190" customWidth="1"/>
    <col min="16" max="16384" width="13.453125" style="190"/>
  </cols>
  <sheetData>
    <row r="1" spans="2:14" ht="17.149999999999999" customHeight="1">
      <c r="B1" s="191" t="s">
        <v>0</v>
      </c>
    </row>
    <row r="2" spans="2:14" ht="17.149999999999999" customHeight="1">
      <c r="B2" s="191" t="s">
        <v>58</v>
      </c>
    </row>
    <row r="3" spans="2:14" ht="17.149999999999999" customHeight="1">
      <c r="B3" s="136" t="s">
        <v>18</v>
      </c>
    </row>
    <row r="4" spans="2:14" ht="18.75" customHeight="1">
      <c r="D4" s="686">
        <v>2019</v>
      </c>
      <c r="E4" s="687"/>
      <c r="F4" s="687"/>
      <c r="G4" s="687"/>
      <c r="H4" s="687"/>
      <c r="J4" s="686">
        <v>2020</v>
      </c>
      <c r="K4" s="687"/>
      <c r="L4" s="687"/>
      <c r="M4" s="687"/>
      <c r="N4" s="687"/>
    </row>
    <row r="5" spans="2:14" ht="4.75" customHeight="1"/>
    <row r="6" spans="2:14" ht="17.149999999999999" customHeight="1">
      <c r="D6" s="211" t="s">
        <v>19</v>
      </c>
      <c r="E6" s="210" t="s">
        <v>20</v>
      </c>
      <c r="F6" s="210" t="s">
        <v>21</v>
      </c>
      <c r="G6" s="430" t="s">
        <v>22</v>
      </c>
      <c r="H6" s="430" t="s">
        <v>23</v>
      </c>
      <c r="I6" s="460"/>
      <c r="J6" s="211" t="s">
        <v>19</v>
      </c>
      <c r="K6" s="210" t="s">
        <v>20</v>
      </c>
      <c r="L6" s="210" t="s">
        <v>21</v>
      </c>
      <c r="M6" s="430" t="s">
        <v>22</v>
      </c>
      <c r="N6" s="430" t="s">
        <v>23</v>
      </c>
    </row>
    <row r="7" spans="2:14" ht="5.15" customHeight="1">
      <c r="D7" s="208"/>
      <c r="E7" s="460"/>
      <c r="F7" s="460"/>
      <c r="G7" s="208"/>
      <c r="H7" s="602"/>
      <c r="I7" s="460"/>
      <c r="J7" s="208"/>
      <c r="K7" s="460"/>
      <c r="L7" s="460"/>
      <c r="M7" s="208"/>
      <c r="N7" s="602"/>
    </row>
    <row r="8" spans="2:14" ht="5.15" customHeight="1">
      <c r="B8" s="195"/>
      <c r="C8" s="195"/>
      <c r="D8" s="367"/>
      <c r="E8" s="195"/>
      <c r="F8" s="195"/>
      <c r="G8" s="367"/>
      <c r="H8" s="367"/>
      <c r="I8" s="195"/>
      <c r="J8" s="367"/>
      <c r="K8" s="195"/>
      <c r="L8" s="195"/>
      <c r="M8" s="367"/>
      <c r="N8" s="367"/>
    </row>
    <row r="9" spans="2:14" ht="18" customHeight="1">
      <c r="B9" s="226" t="s">
        <v>52</v>
      </c>
      <c r="D9" s="228">
        <v>1355.4069999999999</v>
      </c>
      <c r="E9" s="227">
        <v>1329.4099999999999</v>
      </c>
      <c r="F9" s="227">
        <v>-343.6599999999994</v>
      </c>
      <c r="G9" s="471">
        <v>1377.6740000000013</v>
      </c>
      <c r="H9" s="471">
        <v>3718.8310000000019</v>
      </c>
      <c r="I9" s="460"/>
      <c r="J9" s="228"/>
      <c r="K9" s="227"/>
      <c r="L9" s="227"/>
      <c r="M9" s="471"/>
      <c r="N9" s="471"/>
    </row>
    <row r="10" spans="2:14" ht="18" customHeight="1">
      <c r="B10" s="226" t="s">
        <v>59</v>
      </c>
      <c r="D10" s="228">
        <v>522</v>
      </c>
      <c r="E10" s="227">
        <v>578.36905720000004</v>
      </c>
      <c r="F10" s="227">
        <v>596.86174510000001</v>
      </c>
      <c r="G10" s="471">
        <v>629.00732419999997</v>
      </c>
      <c r="H10" s="471">
        <v>2326.3970820999998</v>
      </c>
      <c r="I10" s="460"/>
      <c r="J10" s="228"/>
      <c r="K10" s="227"/>
      <c r="L10" s="227"/>
      <c r="M10" s="471"/>
      <c r="N10" s="471"/>
    </row>
    <row r="11" spans="2:14" ht="18" customHeight="1">
      <c r="B11" s="226" t="s">
        <v>54</v>
      </c>
      <c r="D11" s="228">
        <v>503.72183211000004</v>
      </c>
      <c r="E11" s="227">
        <v>548.16619779999996</v>
      </c>
      <c r="F11" s="227">
        <v>542.73017179999999</v>
      </c>
      <c r="G11" s="471">
        <v>519.0446134</v>
      </c>
      <c r="H11" s="471">
        <v>2113.6554959</v>
      </c>
      <c r="I11" s="460"/>
      <c r="J11" s="228"/>
      <c r="K11" s="227"/>
      <c r="L11" s="227"/>
      <c r="M11" s="471"/>
      <c r="N11" s="471"/>
    </row>
    <row r="12" spans="2:14" ht="18" customHeight="1">
      <c r="B12" s="226" t="s">
        <v>55</v>
      </c>
      <c r="D12" s="228">
        <v>1050</v>
      </c>
      <c r="E12" s="227">
        <v>1000.8043928</v>
      </c>
      <c r="F12" s="227">
        <v>1070.8053927000001</v>
      </c>
      <c r="G12" s="471">
        <v>1140.7875291</v>
      </c>
      <c r="H12" s="471">
        <v>4261.9680871999999</v>
      </c>
      <c r="I12" s="460"/>
      <c r="J12" s="228"/>
      <c r="K12" s="227"/>
      <c r="L12" s="227"/>
      <c r="M12" s="471"/>
      <c r="N12" s="471"/>
    </row>
    <row r="13" spans="2:14" s="651" customFormat="1" ht="18" customHeight="1">
      <c r="B13" s="653" t="s">
        <v>315</v>
      </c>
      <c r="D13" s="228">
        <f>+'P&amp;L HISPAM '!D13</f>
        <v>636.72027729700005</v>
      </c>
      <c r="E13" s="227">
        <f>+'P&amp;L HISPAM '!E13</f>
        <v>705.08408752999992</v>
      </c>
      <c r="F13" s="227">
        <f>+'P&amp;L HISPAM '!F13</f>
        <v>568.71634740000013</v>
      </c>
      <c r="G13" s="471">
        <f>+'P&amp;L HISPAM '!G13</f>
        <v>134.42545442999926</v>
      </c>
      <c r="H13" s="471">
        <f>+'P&amp;L HISPAM '!H13</f>
        <v>2044.9461666399993</v>
      </c>
      <c r="J13" s="228"/>
      <c r="K13" s="227"/>
      <c r="L13" s="227"/>
      <c r="M13" s="471"/>
      <c r="N13" s="471"/>
    </row>
    <row r="14" spans="2:14" s="651" customFormat="1" ht="18" customHeight="1">
      <c r="B14" s="653" t="s">
        <v>323</v>
      </c>
      <c r="D14" s="228">
        <v>129</v>
      </c>
      <c r="E14" s="227">
        <v>124.2626104</v>
      </c>
      <c r="F14" s="227">
        <v>128.01085399999999</v>
      </c>
      <c r="G14" s="471">
        <v>122.8915227</v>
      </c>
      <c r="H14" s="471">
        <v>504.14523659999998</v>
      </c>
      <c r="J14" s="228"/>
      <c r="K14" s="227"/>
      <c r="L14" s="227"/>
      <c r="M14" s="471"/>
      <c r="N14" s="471"/>
    </row>
    <row r="15" spans="2:14" s="651" customFormat="1" ht="18" customHeight="1">
      <c r="B15" s="653" t="s">
        <v>60</v>
      </c>
      <c r="D15" s="228">
        <f>+D16-SUM(D9:D14)</f>
        <v>67.15089059300044</v>
      </c>
      <c r="E15" s="227">
        <f t="shared" ref="E15:H15" si="0">+E16-SUM(E9:E14)</f>
        <v>151.51506207000057</v>
      </c>
      <c r="F15" s="227">
        <f t="shared" si="0"/>
        <v>184.77807569999914</v>
      </c>
      <c r="G15" s="471">
        <f t="shared" si="0"/>
        <v>-254.6770922300002</v>
      </c>
      <c r="H15" s="471">
        <f t="shared" si="0"/>
        <v>149.0333381599994</v>
      </c>
      <c r="J15" s="228"/>
      <c r="K15" s="227"/>
      <c r="L15" s="227"/>
      <c r="M15" s="471"/>
      <c r="N15" s="471"/>
    </row>
    <row r="16" spans="2:14" ht="18" customHeight="1">
      <c r="B16" s="226" t="s">
        <v>57</v>
      </c>
      <c r="D16" s="228">
        <v>4264</v>
      </c>
      <c r="E16" s="227">
        <v>4437.6114078000001</v>
      </c>
      <c r="F16" s="227">
        <v>2748.2425867000002</v>
      </c>
      <c r="G16" s="471">
        <v>3669.1533516</v>
      </c>
      <c r="H16" s="471">
        <v>15118.976406600001</v>
      </c>
      <c r="I16" s="460"/>
      <c r="J16" s="228"/>
      <c r="K16" s="227"/>
      <c r="L16" s="227"/>
      <c r="M16" s="471"/>
      <c r="N16" s="471"/>
    </row>
    <row r="17" spans="2:14" ht="6.65" customHeight="1"/>
    <row r="18" spans="2:14" ht="6.65" customHeight="1">
      <c r="B18" s="195"/>
      <c r="C18" s="195"/>
      <c r="D18" s="195"/>
      <c r="E18" s="195"/>
      <c r="F18" s="195"/>
      <c r="G18" s="195"/>
      <c r="H18" s="195"/>
      <c r="I18" s="195"/>
      <c r="J18" s="195"/>
      <c r="K18" s="195"/>
      <c r="L18" s="195"/>
      <c r="M18" s="195"/>
      <c r="N18" s="195"/>
    </row>
    <row r="19" spans="2:14" ht="15.75" customHeight="1">
      <c r="B19" s="696" t="s">
        <v>61</v>
      </c>
      <c r="C19" s="697"/>
      <c r="D19" s="697"/>
      <c r="E19" s="697"/>
      <c r="F19" s="697"/>
      <c r="G19" s="697"/>
      <c r="H19" s="697"/>
      <c r="I19" s="697"/>
      <c r="J19" s="697"/>
      <c r="K19" s="697"/>
      <c r="L19" s="697"/>
      <c r="M19" s="697"/>
      <c r="N19" s="697"/>
    </row>
    <row r="20" spans="2:14" ht="15" customHeight="1">
      <c r="B20" s="633" t="s">
        <v>458</v>
      </c>
    </row>
    <row r="21" spans="2:14" ht="20.25" customHeight="1">
      <c r="B21" s="696" t="s">
        <v>46</v>
      </c>
      <c r="C21" s="697"/>
      <c r="D21" s="697"/>
      <c r="E21" s="697"/>
      <c r="F21" s="697"/>
      <c r="G21" s="697"/>
      <c r="H21" s="697"/>
      <c r="I21" s="697"/>
      <c r="J21" s="697"/>
      <c r="K21" s="697"/>
      <c r="L21" s="697"/>
      <c r="M21" s="697"/>
      <c r="N21" s="697"/>
    </row>
    <row r="22" spans="2:14" ht="27" customHeight="1">
      <c r="B22" s="696" t="s">
        <v>402</v>
      </c>
      <c r="C22" s="696"/>
      <c r="D22" s="696"/>
      <c r="E22" s="696"/>
      <c r="F22" s="696"/>
      <c r="G22" s="696"/>
      <c r="H22" s="696"/>
      <c r="I22" s="696"/>
      <c r="J22" s="696"/>
      <c r="K22" s="696"/>
      <c r="L22" s="696"/>
      <c r="M22" s="696"/>
      <c r="N22" s="518"/>
    </row>
    <row r="23" spans="2:14" ht="15" customHeight="1"/>
    <row r="24" spans="2:14" ht="15" customHeight="1"/>
    <row r="25" spans="2:14" ht="15" customHeight="1"/>
    <row r="26" spans="2:14" ht="15" customHeight="1"/>
    <row r="27" spans="2:14" ht="15" customHeight="1"/>
    <row r="28" spans="2:14" ht="15" customHeight="1"/>
    <row r="29" spans="2:14" ht="15" customHeight="1"/>
    <row r="30" spans="2:14" ht="15" customHeight="1"/>
    <row r="31" spans="2:14" ht="15" customHeight="1"/>
    <row r="32" spans="2:14" ht="15" customHeight="1"/>
    <row r="33" ht="15" customHeight="1"/>
    <row r="34" ht="15" customHeight="1"/>
  </sheetData>
  <mergeCells count="5">
    <mergeCell ref="B22:M22"/>
    <mergeCell ref="B21:N21"/>
    <mergeCell ref="D4:H4"/>
    <mergeCell ref="J4:N4"/>
    <mergeCell ref="B19:N19"/>
  </mergeCells>
  <pageMargins left="0.75" right="0.75" top="1" bottom="1" header="0.5" footer="0.5"/>
  <pageSetup paperSize="9" scale="57" orientation="landscape" r:id="rId1"/>
  <customProperties>
    <customPr name="_pios_id" r:id="rId2"/>
    <customPr name="EpmWorksheetKeyString_GUID" r:id="rId3"/>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70C0"/>
  </sheetPr>
  <dimension ref="B1:N25"/>
  <sheetViews>
    <sheetView showGridLines="0" showRuler="0" view="pageBreakPreview" zoomScale="60" zoomScaleNormal="100" workbookViewId="0">
      <selection activeCell="T20" sqref="T20"/>
    </sheetView>
  </sheetViews>
  <sheetFormatPr baseColWidth="10" defaultColWidth="13.453125" defaultRowHeight="12.5"/>
  <cols>
    <col min="1" max="1" width="1.90625" style="190" customWidth="1"/>
    <col min="2" max="2" width="48.90625" style="190" customWidth="1"/>
    <col min="3" max="3" width="1.90625" style="190" customWidth="1"/>
    <col min="4" max="8" width="9.90625" style="190" customWidth="1"/>
    <col min="9" max="9" width="1.453125" style="190" customWidth="1"/>
    <col min="10" max="14" width="9.90625" style="190" customWidth="1"/>
    <col min="15" max="15" width="1.453125" style="190" customWidth="1"/>
    <col min="16" max="16" width="11.453125" style="190" customWidth="1"/>
    <col min="17" max="16384" width="13.453125" style="190"/>
  </cols>
  <sheetData>
    <row r="1" spans="2:14" ht="17.149999999999999" customHeight="1">
      <c r="B1" s="191" t="s">
        <v>0</v>
      </c>
    </row>
    <row r="2" spans="2:14" ht="17.149999999999999" customHeight="1">
      <c r="B2" s="191" t="s">
        <v>62</v>
      </c>
    </row>
    <row r="3" spans="2:14" ht="17.149999999999999" customHeight="1">
      <c r="B3" s="136" t="s">
        <v>18</v>
      </c>
    </row>
    <row r="4" spans="2:14" ht="18.75" customHeight="1">
      <c r="D4" s="686">
        <v>2019</v>
      </c>
      <c r="E4" s="687"/>
      <c r="F4" s="687"/>
      <c r="G4" s="687"/>
      <c r="H4" s="687"/>
      <c r="J4" s="686">
        <v>2020</v>
      </c>
      <c r="K4" s="687"/>
      <c r="L4" s="687"/>
      <c r="M4" s="687"/>
      <c r="N4" s="687"/>
    </row>
    <row r="5" spans="2:14" ht="4.75" customHeight="1"/>
    <row r="6" spans="2:14" ht="16.5" customHeight="1">
      <c r="D6" s="211" t="s">
        <v>19</v>
      </c>
      <c r="E6" s="210" t="s">
        <v>20</v>
      </c>
      <c r="F6" s="210" t="s">
        <v>21</v>
      </c>
      <c r="G6" s="430" t="s">
        <v>22</v>
      </c>
      <c r="H6" s="430" t="s">
        <v>23</v>
      </c>
      <c r="I6" s="460"/>
      <c r="J6" s="211" t="s">
        <v>19</v>
      </c>
      <c r="K6" s="210" t="s">
        <v>20</v>
      </c>
      <c r="L6" s="210" t="s">
        <v>21</v>
      </c>
      <c r="M6" s="430" t="s">
        <v>22</v>
      </c>
      <c r="N6" s="430" t="s">
        <v>23</v>
      </c>
    </row>
    <row r="7" spans="2:14" ht="3.75" customHeight="1">
      <c r="D7" s="208"/>
      <c r="E7" s="460"/>
      <c r="F7" s="460"/>
      <c r="G7" s="208"/>
      <c r="H7" s="602"/>
      <c r="I7" s="460"/>
      <c r="J7" s="208"/>
      <c r="K7" s="460"/>
      <c r="L7" s="460"/>
      <c r="M7" s="208"/>
      <c r="N7" s="602"/>
    </row>
    <row r="8" spans="2:14" ht="5.25" customHeight="1">
      <c r="B8" s="195"/>
      <c r="C8" s="195"/>
      <c r="D8" s="367"/>
      <c r="E8" s="195"/>
      <c r="F8" s="195"/>
      <c r="G8" s="367"/>
      <c r="H8" s="367"/>
      <c r="I8" s="195"/>
      <c r="J8" s="367"/>
      <c r="K8" s="195"/>
      <c r="L8" s="195"/>
      <c r="M8" s="367"/>
      <c r="N8" s="367"/>
    </row>
    <row r="9" spans="2:14" ht="16.5" customHeight="1">
      <c r="B9" s="226" t="s">
        <v>52</v>
      </c>
      <c r="D9" s="228">
        <v>380.46600000000001</v>
      </c>
      <c r="E9" s="227">
        <v>438.63726436000013</v>
      </c>
      <c r="F9" s="227">
        <v>386.26773563999996</v>
      </c>
      <c r="G9" s="471">
        <v>461.94100000000026</v>
      </c>
      <c r="H9" s="471">
        <v>1667.3120000000004</v>
      </c>
      <c r="I9" s="460"/>
      <c r="J9" s="228"/>
      <c r="K9" s="227"/>
      <c r="L9" s="227"/>
      <c r="M9" s="471"/>
      <c r="N9" s="471"/>
    </row>
    <row r="10" spans="2:14" ht="14.25" customHeight="1">
      <c r="B10" s="226" t="s">
        <v>59</v>
      </c>
      <c r="D10" s="228">
        <v>252</v>
      </c>
      <c r="E10" s="227">
        <v>243.4591375</v>
      </c>
      <c r="F10" s="227">
        <v>1710.9555879</v>
      </c>
      <c r="G10" s="471">
        <v>262.72973230000002</v>
      </c>
      <c r="H10" s="471">
        <v>2469.3281917999998</v>
      </c>
      <c r="I10" s="460"/>
      <c r="J10" s="228"/>
      <c r="K10" s="227"/>
      <c r="L10" s="227"/>
      <c r="M10" s="471"/>
      <c r="N10" s="471"/>
    </row>
    <row r="11" spans="2:14" ht="22.75" customHeight="1">
      <c r="B11" s="226" t="s">
        <v>54</v>
      </c>
      <c r="D11" s="228">
        <v>185.07522933999999</v>
      </c>
      <c r="E11" s="227">
        <v>224.4068757</v>
      </c>
      <c r="F11" s="227">
        <v>242.13221859999999</v>
      </c>
      <c r="G11" s="471">
        <v>262.23635289999999</v>
      </c>
      <c r="H11" s="471">
        <v>913.85067649999996</v>
      </c>
      <c r="I11" s="460"/>
      <c r="J11" s="228"/>
      <c r="K11" s="227"/>
      <c r="L11" s="227"/>
      <c r="M11" s="471"/>
      <c r="N11" s="471"/>
    </row>
    <row r="12" spans="2:14" ht="17.149999999999999" customHeight="1">
      <c r="B12" s="226" t="s">
        <v>55</v>
      </c>
      <c r="D12" s="228">
        <v>396</v>
      </c>
      <c r="E12" s="227">
        <v>537.70063119999998</v>
      </c>
      <c r="F12" s="227">
        <v>552.65668349999999</v>
      </c>
      <c r="G12" s="471">
        <v>518.54017490000001</v>
      </c>
      <c r="H12" s="471">
        <v>2004.9159540000001</v>
      </c>
      <c r="I12" s="460"/>
      <c r="J12" s="228"/>
      <c r="K12" s="227"/>
      <c r="L12" s="227"/>
      <c r="M12" s="471"/>
      <c r="N12" s="471"/>
    </row>
    <row r="13" spans="2:14" s="651" customFormat="1" ht="17.149999999999999" customHeight="1">
      <c r="B13" s="653" t="s">
        <v>315</v>
      </c>
      <c r="D13" s="228">
        <f>+'P&amp;L HISPAM '!D15</f>
        <v>297.10383772</v>
      </c>
      <c r="E13" s="227">
        <f>+'P&amp;L HISPAM '!E15</f>
        <v>347.03552904000003</v>
      </c>
      <c r="F13" s="227">
        <f>+'P&amp;L HISPAM '!F15</f>
        <v>317.31045211000003</v>
      </c>
      <c r="G13" s="471">
        <f>+'P&amp;L HISPAM '!G15</f>
        <v>523.19843640999977</v>
      </c>
      <c r="H13" s="471">
        <f>+'P&amp;L HISPAM '!H15</f>
        <v>1484.6482552799998</v>
      </c>
      <c r="J13" s="228"/>
      <c r="K13" s="227"/>
      <c r="L13" s="227"/>
      <c r="M13" s="471"/>
      <c r="N13" s="471"/>
    </row>
    <row r="14" spans="2:14" s="651" customFormat="1" ht="17.149999999999999" customHeight="1">
      <c r="B14" s="653" t="s">
        <v>324</v>
      </c>
      <c r="D14" s="228">
        <v>9</v>
      </c>
      <c r="E14" s="227">
        <v>84.517801500000004</v>
      </c>
      <c r="F14" s="227">
        <v>83.515957799999995</v>
      </c>
      <c r="G14" s="471">
        <v>106.43270029999999</v>
      </c>
      <c r="H14" s="471">
        <v>283.74675020000001</v>
      </c>
      <c r="J14" s="228"/>
      <c r="K14" s="227"/>
      <c r="L14" s="227"/>
      <c r="M14" s="471"/>
      <c r="N14" s="471"/>
    </row>
    <row r="15" spans="2:14" s="651" customFormat="1" ht="17.149999999999999" customHeight="1">
      <c r="B15" s="653" t="s">
        <v>60</v>
      </c>
      <c r="D15" s="228">
        <f>+D16-SUM(D9:D14)</f>
        <v>34.354932940000026</v>
      </c>
      <c r="E15" s="227">
        <f t="shared" ref="E15:H15" si="0">+E16-SUM(E9:E14)</f>
        <v>-44.886531300000115</v>
      </c>
      <c r="F15" s="227">
        <f t="shared" si="0"/>
        <v>-20.246580749999339</v>
      </c>
      <c r="G15" s="471">
        <f t="shared" si="0"/>
        <v>-8.4165525099997467</v>
      </c>
      <c r="H15" s="471">
        <f t="shared" si="0"/>
        <v>-39.88027288000012</v>
      </c>
      <c r="J15" s="228"/>
      <c r="K15" s="227"/>
      <c r="L15" s="227"/>
      <c r="M15" s="471"/>
      <c r="N15" s="471"/>
    </row>
    <row r="16" spans="2:14" s="651" customFormat="1" ht="17.149999999999999" customHeight="1">
      <c r="B16" s="653" t="s">
        <v>57</v>
      </c>
      <c r="D16" s="228">
        <v>1554</v>
      </c>
      <c r="E16" s="227">
        <v>1830.8707079999999</v>
      </c>
      <c r="F16" s="227">
        <v>3272.5920547999999</v>
      </c>
      <c r="G16" s="471">
        <v>2126.6618443000002</v>
      </c>
      <c r="H16" s="471">
        <v>8783.9215549</v>
      </c>
      <c r="J16" s="228"/>
      <c r="K16" s="227"/>
      <c r="L16" s="227"/>
      <c r="M16" s="471"/>
      <c r="N16" s="471"/>
    </row>
    <row r="17" spans="2:14" ht="17.149999999999999" customHeight="1">
      <c r="B17" s="206" t="s">
        <v>63</v>
      </c>
      <c r="D17" s="143">
        <v>18</v>
      </c>
      <c r="E17" s="142">
        <v>3.7884983999999999</v>
      </c>
      <c r="F17" s="142">
        <v>1442.8467992000001</v>
      </c>
      <c r="G17" s="313">
        <v>36.729474199999899</v>
      </c>
      <c r="H17" s="313">
        <v>1501.2867649</v>
      </c>
      <c r="J17" s="143"/>
      <c r="K17" s="142"/>
      <c r="L17" s="142"/>
      <c r="M17" s="313"/>
      <c r="N17" s="313"/>
    </row>
    <row r="18" spans="2:14" ht="7.5" customHeight="1">
      <c r="B18" s="147"/>
      <c r="C18" s="147"/>
      <c r="D18" s="147"/>
      <c r="E18" s="147"/>
      <c r="F18" s="147"/>
      <c r="G18" s="147"/>
      <c r="H18" s="618"/>
      <c r="I18" s="147"/>
      <c r="J18" s="147"/>
      <c r="K18" s="147"/>
      <c r="L18" s="147"/>
      <c r="M18" s="147"/>
      <c r="N18" s="147"/>
    </row>
    <row r="19" spans="2:14" s="601" customFormat="1" ht="14.25" customHeight="1">
      <c r="H19" s="602"/>
    </row>
    <row r="20" spans="2:14" ht="16.5" customHeight="1">
      <c r="B20" s="633" t="s">
        <v>458</v>
      </c>
      <c r="C20" s="611"/>
      <c r="D20" s="611"/>
      <c r="E20" s="611"/>
      <c r="F20" s="611"/>
      <c r="G20" s="611"/>
      <c r="H20" s="611"/>
      <c r="I20" s="611"/>
      <c r="J20" s="611"/>
      <c r="K20" s="611"/>
      <c r="L20" s="611"/>
      <c r="M20" s="611"/>
      <c r="N20" s="611"/>
    </row>
    <row r="21" spans="2:14" ht="18" customHeight="1">
      <c r="B21" s="696" t="s">
        <v>46</v>
      </c>
      <c r="C21" s="696"/>
      <c r="D21" s="696"/>
      <c r="E21" s="696"/>
      <c r="F21" s="696"/>
      <c r="G21" s="696"/>
      <c r="H21" s="696"/>
      <c r="I21" s="696"/>
      <c r="J21" s="696"/>
      <c r="K21" s="696"/>
      <c r="L21" s="696"/>
      <c r="M21" s="696"/>
      <c r="N21" s="696"/>
    </row>
    <row r="22" spans="2:14" ht="31.65" customHeight="1">
      <c r="B22" s="696" t="s">
        <v>402</v>
      </c>
      <c r="C22" s="696"/>
      <c r="D22" s="696"/>
      <c r="E22" s="696"/>
      <c r="F22" s="696"/>
      <c r="G22" s="696"/>
      <c r="H22" s="696"/>
      <c r="I22" s="696"/>
      <c r="J22" s="696"/>
      <c r="K22" s="696"/>
      <c r="L22" s="696"/>
      <c r="M22" s="696"/>
      <c r="N22" s="696"/>
    </row>
    <row r="23" spans="2:14" ht="14.5" customHeight="1"/>
    <row r="24" spans="2:14" ht="15" customHeight="1"/>
    <row r="25" spans="2:14" ht="15" customHeight="1"/>
  </sheetData>
  <mergeCells count="4">
    <mergeCell ref="B22:N22"/>
    <mergeCell ref="D4:H4"/>
    <mergeCell ref="J4:N4"/>
    <mergeCell ref="B21:N21"/>
  </mergeCells>
  <pageMargins left="0.75" right="0.75" top="1" bottom="1" header="0.5" footer="0.5"/>
  <pageSetup paperSize="9" scale="57" orientation="landscape" r:id="rId1"/>
  <customProperties>
    <customPr name="_pios_id" r:id="rId2"/>
    <customPr name="EpmWorksheetKeyString_GUID" r:id="rId3"/>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70C0"/>
  </sheetPr>
  <dimension ref="B1:K48"/>
  <sheetViews>
    <sheetView showGridLines="0" showRuler="0" view="pageBreakPreview" zoomScale="60" zoomScaleNormal="100" workbookViewId="0">
      <selection activeCell="O13" sqref="O13"/>
    </sheetView>
  </sheetViews>
  <sheetFormatPr baseColWidth="10" defaultColWidth="13.453125" defaultRowHeight="12.5"/>
  <cols>
    <col min="1" max="1" width="1.90625" style="190" customWidth="1"/>
    <col min="2" max="2" width="95.453125" style="190" customWidth="1"/>
    <col min="3" max="4" width="9.90625" style="190" customWidth="1"/>
    <col min="5" max="5" width="10.7265625" style="190" bestFit="1" customWidth="1"/>
    <col min="6" max="6" width="10.36328125" style="190" bestFit="1" customWidth="1"/>
    <col min="7" max="7" width="1.453125" style="190" customWidth="1"/>
    <col min="8" max="9" width="9.90625" style="190" customWidth="1"/>
    <col min="10" max="10" width="10.7265625" style="190" bestFit="1" customWidth="1"/>
    <col min="11" max="11" width="10.36328125" style="190" bestFit="1" customWidth="1"/>
    <col min="12" max="12" width="1.453125" style="190" customWidth="1"/>
    <col min="13" max="16384" width="13.453125" style="190"/>
  </cols>
  <sheetData>
    <row r="1" spans="2:11" ht="17.149999999999999" customHeight="1">
      <c r="B1" s="191" t="s">
        <v>0</v>
      </c>
    </row>
    <row r="2" spans="2:11" ht="17.149999999999999" customHeight="1">
      <c r="B2" s="191" t="s">
        <v>64</v>
      </c>
      <c r="I2" s="687"/>
      <c r="J2" s="687"/>
    </row>
    <row r="3" spans="2:11" ht="17.149999999999999" customHeight="1">
      <c r="B3" s="136" t="s">
        <v>18</v>
      </c>
    </row>
    <row r="4" spans="2:11" ht="18" customHeight="1">
      <c r="C4" s="686">
        <v>2019</v>
      </c>
      <c r="D4" s="687"/>
      <c r="E4" s="687"/>
      <c r="F4" s="687"/>
      <c r="H4" s="686">
        <v>2020</v>
      </c>
      <c r="I4" s="687"/>
      <c r="J4" s="687"/>
      <c r="K4" s="687"/>
    </row>
    <row r="5" spans="2:11" ht="4.75" customHeight="1"/>
    <row r="6" spans="2:11" ht="17.149999999999999" customHeight="1">
      <c r="C6" s="138" t="s">
        <v>4</v>
      </c>
      <c r="D6" s="137" t="s">
        <v>5</v>
      </c>
      <c r="E6" s="137" t="s">
        <v>6</v>
      </c>
      <c r="F6" s="366" t="s">
        <v>7</v>
      </c>
      <c r="H6" s="138" t="s">
        <v>4</v>
      </c>
      <c r="I6" s="137" t="s">
        <v>5</v>
      </c>
      <c r="J6" s="137" t="s">
        <v>6</v>
      </c>
      <c r="K6" s="366" t="s">
        <v>7</v>
      </c>
    </row>
    <row r="7" spans="2:11" ht="5.15" customHeight="1">
      <c r="C7" s="428"/>
      <c r="F7" s="208"/>
      <c r="H7" s="428"/>
      <c r="K7" s="208"/>
    </row>
    <row r="8" spans="2:11" ht="5.15" customHeight="1">
      <c r="B8" s="195"/>
      <c r="C8" s="195"/>
      <c r="D8" s="195"/>
      <c r="E8" s="195"/>
      <c r="F8" s="367"/>
      <c r="G8" s="195"/>
      <c r="H8" s="195"/>
      <c r="I8" s="195"/>
      <c r="J8" s="195"/>
      <c r="K8" s="367"/>
    </row>
    <row r="9" spans="2:11" ht="17.149999999999999" customHeight="1">
      <c r="B9" s="191" t="s">
        <v>65</v>
      </c>
      <c r="C9" s="143">
        <v>97197</v>
      </c>
      <c r="D9" s="142">
        <v>95970.113593841001</v>
      </c>
      <c r="E9" s="142">
        <v>97122.927875809401</v>
      </c>
      <c r="F9" s="313">
        <v>94548.980013745997</v>
      </c>
      <c r="H9" s="143"/>
      <c r="I9" s="142"/>
      <c r="J9" s="142"/>
      <c r="K9" s="313"/>
    </row>
    <row r="10" spans="2:11" ht="14.25" customHeight="1">
      <c r="B10" s="206" t="s">
        <v>66</v>
      </c>
      <c r="C10" s="143">
        <v>16404</v>
      </c>
      <c r="D10" s="142">
        <v>15979.9679770732</v>
      </c>
      <c r="E10" s="142">
        <v>16766.527980749201</v>
      </c>
      <c r="F10" s="313">
        <v>16034.3587585852</v>
      </c>
      <c r="H10" s="143"/>
      <c r="I10" s="142"/>
      <c r="J10" s="142"/>
      <c r="K10" s="313"/>
    </row>
    <row r="11" spans="2:11" ht="22.75" customHeight="1">
      <c r="B11" s="206" t="s">
        <v>67</v>
      </c>
      <c r="C11" s="143">
        <v>26000</v>
      </c>
      <c r="D11" s="142">
        <v>25870.378538705801</v>
      </c>
      <c r="E11" s="142">
        <v>25409.067265249301</v>
      </c>
      <c r="F11" s="313">
        <v>25403.300609739799</v>
      </c>
      <c r="H11" s="143"/>
      <c r="I11" s="142"/>
      <c r="J11" s="142"/>
      <c r="K11" s="313"/>
    </row>
    <row r="12" spans="2:11" ht="17.149999999999999" customHeight="1">
      <c r="B12" s="206" t="s">
        <v>68</v>
      </c>
      <c r="C12" s="143">
        <v>33085</v>
      </c>
      <c r="D12" s="142">
        <v>32523.471949373401</v>
      </c>
      <c r="E12" s="142">
        <v>32006.331289231599</v>
      </c>
      <c r="F12" s="313">
        <v>32227.685969299899</v>
      </c>
      <c r="H12" s="143"/>
      <c r="I12" s="142"/>
      <c r="J12" s="142"/>
      <c r="K12" s="313"/>
    </row>
    <row r="13" spans="2:11" ht="17.149999999999999" customHeight="1">
      <c r="B13" s="206" t="s">
        <v>69</v>
      </c>
      <c r="C13" s="143">
        <v>7382</v>
      </c>
      <c r="D13" s="142">
        <v>7404.1292368127997</v>
      </c>
      <c r="E13" s="142">
        <v>7086.8525220902002</v>
      </c>
      <c r="F13" s="313">
        <v>6938.8402248511002</v>
      </c>
      <c r="H13" s="143"/>
      <c r="I13" s="142"/>
      <c r="J13" s="142"/>
      <c r="K13" s="313"/>
    </row>
    <row r="14" spans="2:11" ht="17.149999999999999" customHeight="1">
      <c r="B14" s="206" t="s">
        <v>70</v>
      </c>
      <c r="C14" s="143">
        <v>64</v>
      </c>
      <c r="D14" s="142">
        <v>137.08480389639999</v>
      </c>
      <c r="E14" s="142">
        <v>137.41821315530001</v>
      </c>
      <c r="F14" s="313">
        <v>140.0638814326</v>
      </c>
      <c r="H14" s="143"/>
      <c r="I14" s="142"/>
      <c r="J14" s="142"/>
      <c r="K14" s="313"/>
    </row>
    <row r="15" spans="2:11" ht="17.149999999999999" customHeight="1">
      <c r="B15" s="206" t="s">
        <v>71</v>
      </c>
      <c r="C15" s="143">
        <v>7350</v>
      </c>
      <c r="D15" s="142">
        <v>7116.5462071631</v>
      </c>
      <c r="E15" s="142">
        <v>8398.6479807057003</v>
      </c>
      <c r="F15" s="313">
        <v>7122.5114925143998</v>
      </c>
      <c r="H15" s="143"/>
      <c r="I15" s="142"/>
      <c r="J15" s="142"/>
      <c r="K15" s="313"/>
    </row>
    <row r="16" spans="2:11" ht="17.149999999999999" customHeight="1">
      <c r="B16" s="206" t="s">
        <v>72</v>
      </c>
      <c r="C16" s="143">
        <v>6912</v>
      </c>
      <c r="D16" s="142">
        <v>6938.5348808162998</v>
      </c>
      <c r="E16" s="142">
        <v>7318.0826246281003</v>
      </c>
      <c r="F16" s="313">
        <v>6682.2190773230004</v>
      </c>
      <c r="H16" s="143"/>
      <c r="I16" s="142"/>
      <c r="J16" s="142"/>
      <c r="K16" s="313"/>
    </row>
    <row r="17" spans="2:11" ht="17.149999999999999" customHeight="1">
      <c r="B17" s="191" t="s">
        <v>73</v>
      </c>
      <c r="C17" s="143">
        <v>26591</v>
      </c>
      <c r="D17" s="142">
        <v>26774.260302495499</v>
      </c>
      <c r="E17" s="142">
        <v>27219.711676195398</v>
      </c>
      <c r="F17" s="313">
        <v>24328.030840399999</v>
      </c>
      <c r="H17" s="143"/>
      <c r="I17" s="142"/>
      <c r="J17" s="142"/>
      <c r="K17" s="313"/>
    </row>
    <row r="18" spans="2:11" ht="17.149999999999999" customHeight="1">
      <c r="B18" s="206" t="s">
        <v>74</v>
      </c>
      <c r="C18" s="143">
        <v>1588</v>
      </c>
      <c r="D18" s="142">
        <v>1706.6212666050999</v>
      </c>
      <c r="E18" s="142">
        <v>2346.8367553438002</v>
      </c>
      <c r="F18" s="313">
        <v>1998.8043565137</v>
      </c>
      <c r="H18" s="143"/>
      <c r="I18" s="142"/>
      <c r="J18" s="142"/>
      <c r="K18" s="313"/>
    </row>
    <row r="19" spans="2:11" ht="17.149999999999999" customHeight="1">
      <c r="B19" s="206" t="s">
        <v>75</v>
      </c>
      <c r="C19" s="143">
        <v>10567</v>
      </c>
      <c r="D19" s="142">
        <v>10816.0741362015</v>
      </c>
      <c r="E19" s="142">
        <v>10547.0155807499</v>
      </c>
      <c r="F19" s="313">
        <v>10785.1711743327</v>
      </c>
      <c r="H19" s="143"/>
      <c r="I19" s="142"/>
      <c r="J19" s="142"/>
      <c r="K19" s="313"/>
    </row>
    <row r="20" spans="2:11" ht="17.149999999999999" customHeight="1">
      <c r="B20" s="206" t="s">
        <v>76</v>
      </c>
      <c r="C20" s="143">
        <v>1626</v>
      </c>
      <c r="D20" s="142">
        <v>2008.0076620519999</v>
      </c>
      <c r="E20" s="142">
        <v>1612.2951132735</v>
      </c>
      <c r="F20" s="313">
        <v>1560.8286783598001</v>
      </c>
      <c r="H20" s="143"/>
      <c r="I20" s="142"/>
      <c r="J20" s="142"/>
      <c r="K20" s="313"/>
    </row>
    <row r="21" spans="2:11" ht="17.149999999999999" customHeight="1">
      <c r="B21" s="206" t="s">
        <v>77</v>
      </c>
      <c r="C21" s="143">
        <v>2977</v>
      </c>
      <c r="D21" s="142">
        <v>3188.2544955858002</v>
      </c>
      <c r="E21" s="142">
        <v>3042.6667166719999</v>
      </c>
      <c r="F21" s="313">
        <v>3123.3292788614999</v>
      </c>
      <c r="H21" s="143"/>
      <c r="I21" s="142"/>
      <c r="J21" s="142"/>
      <c r="K21" s="313"/>
    </row>
    <row r="22" spans="2:11" ht="17.149999999999999" customHeight="1">
      <c r="B22" s="206" t="s">
        <v>78</v>
      </c>
      <c r="C22" s="143">
        <v>8356</v>
      </c>
      <c r="D22" s="142">
        <v>7588.4015104660002</v>
      </c>
      <c r="E22" s="142">
        <v>8777.8143752526994</v>
      </c>
      <c r="F22" s="313">
        <v>6042.2022347637003</v>
      </c>
      <c r="H22" s="143"/>
      <c r="I22" s="142"/>
      <c r="J22" s="142"/>
      <c r="K22" s="313"/>
    </row>
    <row r="23" spans="2:11" ht="15" customHeight="1">
      <c r="B23" s="206" t="s">
        <v>79</v>
      </c>
      <c r="C23" s="143">
        <v>1477</v>
      </c>
      <c r="D23" s="142">
        <v>1466.9012315851</v>
      </c>
      <c r="E23" s="142">
        <v>893.08313490349997</v>
      </c>
      <c r="F23" s="313">
        <v>817.69511756860004</v>
      </c>
      <c r="H23" s="143"/>
      <c r="I23" s="142"/>
      <c r="J23" s="142"/>
      <c r="K23" s="313"/>
    </row>
    <row r="24" spans="2:11" ht="6" customHeight="1">
      <c r="C24" s="211"/>
      <c r="F24" s="430"/>
      <c r="H24" s="211"/>
      <c r="K24" s="430"/>
    </row>
    <row r="25" spans="2:11" ht="17.149999999999999" customHeight="1">
      <c r="B25" s="139" t="s">
        <v>80</v>
      </c>
      <c r="C25" s="141">
        <v>123788</v>
      </c>
      <c r="D25" s="140">
        <v>122744.373896337</v>
      </c>
      <c r="E25" s="140">
        <v>124342.639552005</v>
      </c>
      <c r="F25" s="312">
        <v>118877.01085414601</v>
      </c>
      <c r="H25" s="141"/>
      <c r="I25" s="140"/>
      <c r="J25" s="140"/>
      <c r="K25" s="312"/>
    </row>
    <row r="26" spans="2:11" ht="6" customHeight="1">
      <c r="C26" s="211"/>
      <c r="F26" s="430"/>
      <c r="H26" s="211"/>
      <c r="K26" s="430"/>
    </row>
    <row r="27" spans="2:11" ht="17.149999999999999" customHeight="1">
      <c r="B27" s="191" t="s">
        <v>81</v>
      </c>
      <c r="C27" s="143">
        <v>28517</v>
      </c>
      <c r="D27" s="142">
        <v>26449.499619940601</v>
      </c>
      <c r="E27" s="142">
        <v>25234.7053084326</v>
      </c>
      <c r="F27" s="313">
        <v>25449.871196303</v>
      </c>
      <c r="H27" s="143"/>
      <c r="I27" s="142"/>
      <c r="J27" s="142"/>
      <c r="K27" s="313"/>
    </row>
    <row r="28" spans="2:11" ht="15" customHeight="1">
      <c r="B28" s="206" t="s">
        <v>82</v>
      </c>
      <c r="C28" s="143">
        <v>19479</v>
      </c>
      <c r="D28" s="142">
        <v>17866.3956525535</v>
      </c>
      <c r="E28" s="142">
        <v>16873.507824288299</v>
      </c>
      <c r="F28" s="313">
        <v>17117.558194482899</v>
      </c>
      <c r="H28" s="143"/>
      <c r="I28" s="142"/>
      <c r="J28" s="142"/>
      <c r="K28" s="313"/>
    </row>
    <row r="29" spans="2:11" ht="17.149999999999999" customHeight="1">
      <c r="B29" s="206" t="s">
        <v>83</v>
      </c>
      <c r="C29" s="143">
        <v>9038</v>
      </c>
      <c r="D29" s="142">
        <v>8583.1039673871001</v>
      </c>
      <c r="E29" s="142">
        <v>8361.1974841443007</v>
      </c>
      <c r="F29" s="313">
        <v>8332.3130018201009</v>
      </c>
      <c r="H29" s="143"/>
      <c r="I29" s="142"/>
      <c r="J29" s="142"/>
      <c r="K29" s="313"/>
    </row>
    <row r="30" spans="2:11" ht="17.149999999999999" customHeight="1">
      <c r="B30" s="191" t="s">
        <v>84</v>
      </c>
      <c r="C30" s="143">
        <v>64394</v>
      </c>
      <c r="D30" s="142">
        <v>64418.205281205301</v>
      </c>
      <c r="E30" s="142">
        <v>68210.901625564205</v>
      </c>
      <c r="F30" s="313">
        <v>63236.0807536465</v>
      </c>
      <c r="H30" s="143"/>
      <c r="I30" s="142"/>
      <c r="J30" s="142"/>
      <c r="K30" s="313"/>
    </row>
    <row r="31" spans="2:11" ht="17.149999999999999" customHeight="1">
      <c r="B31" s="206" t="s">
        <v>85</v>
      </c>
      <c r="C31" s="143">
        <v>46571</v>
      </c>
      <c r="D31" s="142">
        <v>46508.421685204499</v>
      </c>
      <c r="E31" s="142">
        <v>47611.408086265998</v>
      </c>
      <c r="F31" s="313">
        <v>43287.620322468298</v>
      </c>
      <c r="H31" s="143"/>
      <c r="I31" s="142"/>
      <c r="J31" s="142"/>
      <c r="K31" s="313"/>
    </row>
    <row r="32" spans="2:11" ht="17.149999999999999" customHeight="1">
      <c r="B32" s="206" t="s">
        <v>86</v>
      </c>
      <c r="C32" s="143">
        <v>5616</v>
      </c>
      <c r="D32" s="142">
        <v>5746.3169066358996</v>
      </c>
      <c r="E32" s="142">
        <v>5630.9655286368998</v>
      </c>
      <c r="F32" s="313">
        <v>5626.2298714050003</v>
      </c>
      <c r="H32" s="143"/>
      <c r="I32" s="142"/>
      <c r="J32" s="142"/>
      <c r="K32" s="313"/>
    </row>
    <row r="33" spans="2:11" ht="17.149999999999999" customHeight="1">
      <c r="B33" s="206" t="s">
        <v>87</v>
      </c>
      <c r="C33" s="143">
        <v>1986</v>
      </c>
      <c r="D33" s="142">
        <v>1998.0628299264999</v>
      </c>
      <c r="E33" s="142">
        <v>3341.5882262629998</v>
      </c>
      <c r="F33" s="313">
        <v>2928.4985786183001</v>
      </c>
      <c r="H33" s="143"/>
      <c r="I33" s="142"/>
      <c r="J33" s="142"/>
      <c r="K33" s="313"/>
    </row>
    <row r="34" spans="2:11" ht="17.149999999999999" customHeight="1">
      <c r="B34" s="206" t="s">
        <v>88</v>
      </c>
      <c r="C34" s="143">
        <v>2669</v>
      </c>
      <c r="D34" s="142">
        <v>2665.8978681811</v>
      </c>
      <c r="E34" s="142">
        <v>2618.5051185416</v>
      </c>
      <c r="F34" s="313">
        <v>2907.7394802609001</v>
      </c>
      <c r="H34" s="143"/>
      <c r="I34" s="142"/>
      <c r="J34" s="142"/>
      <c r="K34" s="313"/>
    </row>
    <row r="35" spans="2:11" ht="17.149999999999999" customHeight="1">
      <c r="B35" s="206" t="s">
        <v>89</v>
      </c>
      <c r="C35" s="143">
        <v>7551</v>
      </c>
      <c r="D35" s="142">
        <v>7499.5059912572997</v>
      </c>
      <c r="E35" s="142">
        <v>9008.4346658566992</v>
      </c>
      <c r="F35" s="313">
        <v>8485.9925008940008</v>
      </c>
      <c r="H35" s="143"/>
      <c r="I35" s="142"/>
      <c r="J35" s="142"/>
      <c r="K35" s="313"/>
    </row>
    <row r="36" spans="2:11" ht="17.149999999999999" customHeight="1">
      <c r="B36" s="191" t="s">
        <v>90</v>
      </c>
      <c r="C36" s="143">
        <v>30877</v>
      </c>
      <c r="D36" s="142">
        <v>31876.6646165401</v>
      </c>
      <c r="E36" s="142">
        <v>30897.033612633499</v>
      </c>
      <c r="F36" s="313">
        <v>30191.053946359101</v>
      </c>
      <c r="H36" s="143"/>
      <c r="I36" s="142"/>
      <c r="J36" s="142"/>
      <c r="K36" s="313"/>
    </row>
    <row r="37" spans="2:11" ht="17.149999999999999" customHeight="1">
      <c r="B37" s="206" t="s">
        <v>91</v>
      </c>
      <c r="C37" s="143">
        <v>10655</v>
      </c>
      <c r="D37" s="142">
        <v>10076.743201286199</v>
      </c>
      <c r="E37" s="142">
        <v>9288.2473918508003</v>
      </c>
      <c r="F37" s="313">
        <v>9076.2267974884999</v>
      </c>
      <c r="H37" s="143"/>
      <c r="I37" s="142"/>
      <c r="J37" s="142"/>
      <c r="K37" s="313"/>
    </row>
    <row r="38" spans="2:11" ht="17.149999999999999" customHeight="1">
      <c r="B38" s="206" t="s">
        <v>92</v>
      </c>
      <c r="C38" s="143">
        <v>1529</v>
      </c>
      <c r="D38" s="142">
        <v>1588.8740701487</v>
      </c>
      <c r="E38" s="142">
        <v>1508.6581500341999</v>
      </c>
      <c r="F38" s="313">
        <v>1599.9396754664001</v>
      </c>
      <c r="H38" s="143"/>
      <c r="I38" s="142"/>
      <c r="J38" s="142"/>
      <c r="K38" s="313"/>
    </row>
    <row r="39" spans="2:11" ht="17.149999999999999" customHeight="1">
      <c r="B39" s="206" t="s">
        <v>93</v>
      </c>
      <c r="C39" s="143">
        <v>14244</v>
      </c>
      <c r="D39" s="142">
        <v>15617.408853979499</v>
      </c>
      <c r="E39" s="142">
        <v>15732.0800802423</v>
      </c>
      <c r="F39" s="313">
        <v>14903.4185652741</v>
      </c>
      <c r="H39" s="143"/>
      <c r="I39" s="142"/>
      <c r="J39" s="142"/>
      <c r="K39" s="313"/>
    </row>
    <row r="40" spans="2:11" ht="17.149999999999999" customHeight="1">
      <c r="B40" s="206" t="s">
        <v>94</v>
      </c>
      <c r="C40" s="143">
        <v>1962</v>
      </c>
      <c r="D40" s="142">
        <v>2093.5819377793</v>
      </c>
      <c r="E40" s="142">
        <v>1830.640712788</v>
      </c>
      <c r="F40" s="313">
        <v>2559.9585565521002</v>
      </c>
      <c r="H40" s="143"/>
      <c r="I40" s="142"/>
      <c r="J40" s="142"/>
      <c r="K40" s="313"/>
    </row>
    <row r="41" spans="2:11" ht="17.149999999999999" customHeight="1">
      <c r="B41" s="206" t="s">
        <v>95</v>
      </c>
      <c r="C41" s="143">
        <v>1828</v>
      </c>
      <c r="D41" s="142">
        <v>1963.1711893761001</v>
      </c>
      <c r="E41" s="142">
        <v>2174.3120466389</v>
      </c>
      <c r="F41" s="313">
        <v>1671.5840791047001</v>
      </c>
      <c r="H41" s="143"/>
      <c r="I41" s="142"/>
      <c r="J41" s="142"/>
      <c r="K41" s="313"/>
    </row>
    <row r="42" spans="2:11" ht="9.75" customHeight="1">
      <c r="B42" s="206" t="s">
        <v>96</v>
      </c>
      <c r="C42" s="143">
        <v>659</v>
      </c>
      <c r="D42" s="142">
        <v>536.88536397029998</v>
      </c>
      <c r="E42" s="142">
        <v>363.09523107929999</v>
      </c>
      <c r="F42" s="313">
        <v>379.9262724733</v>
      </c>
      <c r="H42" s="143"/>
      <c r="I42" s="142"/>
      <c r="J42" s="142"/>
      <c r="K42" s="313"/>
    </row>
    <row r="43" spans="2:11" ht="5.25" customHeight="1"/>
    <row r="44" spans="2:11" ht="5.25" customHeight="1">
      <c r="B44" s="195"/>
      <c r="C44" s="195"/>
      <c r="D44" s="195"/>
      <c r="E44" s="195"/>
      <c r="F44" s="195"/>
      <c r="G44" s="195"/>
      <c r="H44" s="195"/>
      <c r="I44" s="195"/>
      <c r="J44" s="195"/>
      <c r="K44" s="195"/>
    </row>
    <row r="45" spans="2:11" ht="15" customHeight="1">
      <c r="B45" s="698"/>
      <c r="C45" s="699"/>
      <c r="D45" s="699"/>
      <c r="E45" s="699"/>
      <c r="F45" s="699"/>
      <c r="G45" s="699"/>
      <c r="H45" s="699"/>
      <c r="I45" s="699"/>
      <c r="J45" s="699"/>
      <c r="K45" s="699"/>
    </row>
    <row r="46" spans="2:11" ht="15" customHeight="1"/>
    <row r="47" spans="2:11" ht="15.75" customHeight="1"/>
    <row r="48" spans="2:11" ht="17.5" customHeight="1"/>
  </sheetData>
  <mergeCells count="4">
    <mergeCell ref="I2:J2"/>
    <mergeCell ref="C4:F4"/>
    <mergeCell ref="H4:K4"/>
    <mergeCell ref="B45:K45"/>
  </mergeCells>
  <pageMargins left="0.75" right="0.75" top="1" bottom="1" header="0.5" footer="0.5"/>
  <pageSetup paperSize="9" scale="48" orientation="portrait" r:id="rId1"/>
  <customProperties>
    <customPr name="_pios_id" r:id="rId2"/>
    <customPr name="EpmWorksheetKeyString_GUID" r:id="rId3"/>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31</vt:i4>
      </vt:variant>
      <vt:variant>
        <vt:lpstr>Rangos con nombre</vt:lpstr>
      </vt:variant>
      <vt:variant>
        <vt:i4>9</vt:i4>
      </vt:variant>
    </vt:vector>
  </HeadingPairs>
  <TitlesOfParts>
    <vt:vector size="40" baseType="lpstr">
      <vt:lpstr>Index</vt:lpstr>
      <vt:lpstr>Disclaimer</vt:lpstr>
      <vt:lpstr>TEF Accesses</vt:lpstr>
      <vt:lpstr>P&amp;L</vt:lpstr>
      <vt:lpstr>TEF Group-Revenues Breakdown</vt:lpstr>
      <vt:lpstr>Revenues-Breakdown</vt:lpstr>
      <vt:lpstr>OIBDA-Breakdown</vt:lpstr>
      <vt:lpstr>TEF-CapEx Breakdown</vt:lpstr>
      <vt:lpstr>TEF-Balance sheet</vt:lpstr>
      <vt:lpstr>TEF-Consolidated CF Statement</vt:lpstr>
      <vt:lpstr>Change in Debt</vt:lpstr>
      <vt:lpstr>TEF-CF &amp; EBITDA-CapEx</vt:lpstr>
      <vt:lpstr>TEF- ForEx</vt:lpstr>
      <vt:lpstr>2019 Financing Operations</vt:lpstr>
      <vt:lpstr>Basis for Guidance 2020 &amp; 19-22</vt:lpstr>
      <vt:lpstr>P&amp;L Spain </vt:lpstr>
      <vt:lpstr>Accesses &amp; KPIs Spain</vt:lpstr>
      <vt:lpstr>P&amp;L Germany</vt:lpstr>
      <vt:lpstr>Accesses &amp; KPIs Germany</vt:lpstr>
      <vt:lpstr>P&amp;L UK</vt:lpstr>
      <vt:lpstr>Accesses &amp; KPIs UK</vt:lpstr>
      <vt:lpstr>P&amp;L Brazil</vt:lpstr>
      <vt:lpstr>Accesses &amp; KPIs Brazil</vt:lpstr>
      <vt:lpstr>P&amp;L INFRA</vt:lpstr>
      <vt:lpstr> KPIs INFRA</vt:lpstr>
      <vt:lpstr>P&amp;L HISPAM </vt:lpstr>
      <vt:lpstr>Accesses HISPAM </vt:lpstr>
      <vt:lpstr>APM (Non-GAAP reconciliation)</vt:lpstr>
      <vt:lpstr>TEF Recon</vt:lpstr>
      <vt:lpstr>Reported &amp; Organic</vt:lpstr>
      <vt:lpstr>Reported &amp; Underlying</vt:lpstr>
      <vt:lpstr>' KPIs INFRA'!Área_de_impresión</vt:lpstr>
      <vt:lpstr>'Accesses &amp; KPIs Spain'!Área_de_impresión</vt:lpstr>
      <vt:lpstr>'Accesses &amp; KPIs UK'!Área_de_impresión</vt:lpstr>
      <vt:lpstr>Disclaimer!Área_de_impresión</vt:lpstr>
      <vt:lpstr>'P&amp;L Brazil'!Área_de_impresión</vt:lpstr>
      <vt:lpstr>'P&amp;L Germany'!Área_de_impresión</vt:lpstr>
      <vt:lpstr>'P&amp;L INFRA'!Área_de_impresión</vt:lpstr>
      <vt:lpstr>'Reported &amp; Organic'!Área_de_impresión</vt:lpstr>
      <vt:lpstr>'Reported &amp; Underlying'!Área_de_impresión</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CONSUELO MARTIN GOMEZ</cp:lastModifiedBy>
  <cp:revision>2</cp:revision>
  <cp:lastPrinted>2020-04-06T11:38:03Z</cp:lastPrinted>
  <dcterms:created xsi:type="dcterms:W3CDTF">2020-02-19T19:18:30Z</dcterms:created>
  <dcterms:modified xsi:type="dcterms:W3CDTF">2020-04-06T21:25:42Z</dcterms:modified>
</cp:coreProperties>
</file>